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3300" windowHeight="2355" activeTab="0"/>
  </bookViews>
  <sheets>
    <sheet name="General" sheetId="1" r:id="rId1"/>
    <sheet name="Linear" sheetId="2" r:id="rId2"/>
    <sheet name="Linear (random x)" sheetId="3" r:id="rId3"/>
    <sheet name="Linear (noisy x)" sheetId="4" r:id="rId4"/>
    <sheet name="Exponential" sheetId="5" r:id="rId5"/>
    <sheet name="Exp+base" sheetId="6" r:id="rId6"/>
    <sheet name="Two exponentials" sheetId="7" r:id="rId7"/>
    <sheet name="QuadVertex" sheetId="8" r:id="rId8"/>
    <sheet name="QuadPoly" sheetId="9" r:id="rId9"/>
    <sheet name="Conversions" sheetId="10" r:id="rId10"/>
    <sheet name="Income tax" sheetId="11" r:id="rId11"/>
    <sheet name="Two logistics" sheetId="12" r:id="rId12"/>
    <sheet name="Logistic" sheetId="13" r:id="rId13"/>
    <sheet name="Two sinusoids" sheetId="14" r:id="rId14"/>
    <sheet name="Linear+Sinusoid" sheetId="15" r:id="rId15"/>
    <sheet name="Sinusoidal" sheetId="16" r:id="rId16"/>
    <sheet name="Normal" sheetId="17" r:id="rId17"/>
    <sheet name="Two normals" sheetId="18" r:id="rId18"/>
    <sheet name="Power" sheetId="19" r:id="rId19"/>
    <sheet name="Logarithmic" sheetId="20" r:id="rId20"/>
    <sheet name="SemiLog" sheetId="21" r:id="rId21"/>
    <sheet name="LogLog" sheetId="22" r:id="rId22"/>
    <sheet name="Cubic" sheetId="23" r:id="rId23"/>
    <sheet name="Polynomial" sheetId="24" r:id="rId24"/>
    <sheet name="Quartic" sheetId="25" r:id="rId25"/>
    <sheet name="MAX-MIN" sheetId="26" r:id="rId26"/>
    <sheet name="IF(linear)" sheetId="27" r:id="rId27"/>
    <sheet name="IF" sheetId="28" r:id="rId28"/>
  </sheets>
  <definedNames/>
  <calcPr fullCalcOnLoad="1"/>
</workbook>
</file>

<file path=xl/sharedStrings.xml><?xml version="1.0" encoding="utf-8"?>
<sst xmlns="http://schemas.openxmlformats.org/spreadsheetml/2006/main" count="409" uniqueCount="120">
  <si>
    <t>Input</t>
  </si>
  <si>
    <t>Output</t>
  </si>
  <si>
    <t>x</t>
  </si>
  <si>
    <t>y</t>
  </si>
  <si>
    <t xml:space="preserve"> quadratic coefficient</t>
  </si>
  <si>
    <t xml:space="preserve"> linear coefficient</t>
  </si>
  <si>
    <t xml:space="preserve"> constant coefficient</t>
  </si>
  <si>
    <t xml:space="preserve"> Number of parameters</t>
  </si>
  <si>
    <t xml:space="preserve"> Number of data points</t>
  </si>
  <si>
    <t>Starting x</t>
  </si>
  <si>
    <t>x step</t>
  </si>
  <si>
    <t>y noise</t>
  </si>
  <si>
    <t xml:space="preserve"> vertex horizonal position</t>
  </si>
  <si>
    <t xml:space="preserve"> vertex vertical position</t>
  </si>
  <si>
    <t xml:space="preserve"> first parameter</t>
  </si>
  <si>
    <t xml:space="preserve"> second parameter</t>
  </si>
  <si>
    <t xml:space="preserve"> third parameter</t>
  </si>
  <si>
    <t>fourth parameter</t>
  </si>
  <si>
    <t xml:space="preserve"> slope</t>
  </si>
  <si>
    <t xml:space="preserve"> intercept</t>
  </si>
  <si>
    <t xml:space="preserve"> initial value</t>
  </si>
  <si>
    <t xml:space="preserve"> growth rate</t>
  </si>
  <si>
    <t>Polynomial to vertex</t>
  </si>
  <si>
    <t>quadratic</t>
  </si>
  <si>
    <t>linear</t>
  </si>
  <si>
    <t>constant</t>
  </si>
  <si>
    <t>horizontal</t>
  </si>
  <si>
    <t>vertical</t>
  </si>
  <si>
    <t>Vertex to polynomial</t>
  </si>
  <si>
    <t>INPUT</t>
  </si>
  <si>
    <t>OUTPUT</t>
  </si>
  <si>
    <t>Initial</t>
  </si>
  <si>
    <t>Rate</t>
  </si>
  <si>
    <t>Coefficient</t>
  </si>
  <si>
    <t>Exponential-coefficient to growth-rate</t>
  </si>
  <si>
    <t>Growth-rate to exponential-coefficient</t>
  </si>
  <si>
    <t>rounding digits</t>
  </si>
  <si>
    <t>Replace the zero in the B3 formula with the model, then spread to match column A</t>
  </si>
  <si>
    <t xml:space="preserve"> power</t>
  </si>
  <si>
    <t xml:space="preserve"> multiplier</t>
  </si>
  <si>
    <t xml:space="preserve"> standard deviation</t>
  </si>
  <si>
    <t xml:space="preserve"> area</t>
  </si>
  <si>
    <t xml:space="preserve"> average</t>
  </si>
  <si>
    <t xml:space="preserve"> baseline</t>
  </si>
  <si>
    <t xml:space="preserve"> slope at transition</t>
  </si>
  <si>
    <t xml:space="preserve"> lower limit</t>
  </si>
  <si>
    <t xml:space="preserve"> transition x value</t>
  </si>
  <si>
    <t xml:space="preserve"> cubic coefficient</t>
  </si>
  <si>
    <t xml:space="preserve"> quartic coefficient</t>
  </si>
  <si>
    <t xml:space="preserve"> x offset</t>
  </si>
  <si>
    <t xml:space="preserve"> y offset</t>
  </si>
  <si>
    <t xml:space="preserve"> wavelength</t>
  </si>
  <si>
    <t xml:space="preserve"> amplitude</t>
  </si>
  <si>
    <t xml:space="preserve"> phase</t>
  </si>
  <si>
    <t xml:space="preserve"> constant</t>
  </si>
  <si>
    <t xml:space="preserve"> height of transition</t>
  </si>
  <si>
    <t>sample</t>
  </si>
  <si>
    <t>w/ noise</t>
  </si>
  <si>
    <t>x noise</t>
  </si>
  <si>
    <t>x rounding digits</t>
  </si>
  <si>
    <t>x-intercept</t>
  </si>
  <si>
    <t>y-scale</t>
  </si>
  <si>
    <t>LOGARITHMIC</t>
  </si>
  <si>
    <t>EXPONENTIAL / LOGARITHMIC</t>
  </si>
  <si>
    <t xml:space="preserve"> Initial Value</t>
  </si>
  <si>
    <t xml:space="preserve"> Growth Rate</t>
  </si>
  <si>
    <t>Exponential</t>
  </si>
  <si>
    <t>Logarithm</t>
  </si>
  <si>
    <t>LOGARITHMIC / LOGARITHMIC</t>
  </si>
  <si>
    <t>x power step</t>
  </si>
  <si>
    <t xml:space="preserve"> Scale factor</t>
  </si>
  <si>
    <t xml:space="preserve"> Power</t>
  </si>
  <si>
    <t>x power noise</t>
  </si>
  <si>
    <t>y rounding digits</t>
  </si>
  <si>
    <t>X log</t>
  </si>
  <si>
    <t>Y log</t>
  </si>
  <si>
    <t>x linear step</t>
  </si>
  <si>
    <t>lowest x</t>
  </si>
  <si>
    <t>highest x</t>
  </si>
  <si>
    <t xml:space="preserve"> center 1</t>
  </si>
  <si>
    <t xml:space="preserve"> width 1</t>
  </si>
  <si>
    <t xml:space="preserve"> center 2</t>
  </si>
  <si>
    <t xml:space="preserve"> width 2</t>
  </si>
  <si>
    <t xml:space="preserve"> count 1</t>
  </si>
  <si>
    <t xml:space="preserve"> count 2</t>
  </si>
  <si>
    <t>Distribution 1</t>
  </si>
  <si>
    <t>Count 1</t>
  </si>
  <si>
    <t>Distribution 2</t>
  </si>
  <si>
    <t>Count 2</t>
  </si>
  <si>
    <t>Sum</t>
  </si>
  <si>
    <t xml:space="preserve"> amplitude 1</t>
  </si>
  <si>
    <t xml:space="preserve"> wavelength 1</t>
  </si>
  <si>
    <t xml:space="preserve"> phase 1</t>
  </si>
  <si>
    <t xml:space="preserve"> amplitude 2</t>
  </si>
  <si>
    <t xml:space="preserve"> wavelength 2</t>
  </si>
  <si>
    <t>phase 2</t>
  </si>
  <si>
    <t xml:space="preserve"> partition</t>
  </si>
  <si>
    <t xml:space="preserve"> quadratic</t>
  </si>
  <si>
    <t xml:space="preserve"> horizontal</t>
  </si>
  <si>
    <t xml:space="preserve"> vertical</t>
  </si>
  <si>
    <t>rate</t>
  </si>
  <si>
    <t>y = ROUND(LOG(x/$D$4,1+$D$3)*$D$5+$D$12*NORMSINV(RAND()),$D$13)</t>
  </si>
  <si>
    <t xml:space="preserve"> initial value 1</t>
  </si>
  <si>
    <t xml:space="preserve"> growth rate 1</t>
  </si>
  <si>
    <t xml:space="preserve"> initial value 2</t>
  </si>
  <si>
    <t xml:space="preserve"> growth rate 2</t>
  </si>
  <si>
    <t>Linear</t>
  </si>
  <si>
    <t>Sinusoid</t>
  </si>
  <si>
    <t xml:space="preserve"> floor</t>
  </si>
  <si>
    <t xml:space="preserve"> rate</t>
  </si>
  <si>
    <t xml:space="preserve"> threshold</t>
  </si>
  <si>
    <t xml:space="preserve"> Intercept 1</t>
  </si>
  <si>
    <t xml:space="preserve"> Slope 1</t>
  </si>
  <si>
    <t xml:space="preserve"> Intercept 2</t>
  </si>
  <si>
    <t xml:space="preserve"> Slope 2</t>
  </si>
  <si>
    <t xml:space="preserve"> Transition time</t>
  </si>
  <si>
    <t>COMPOSITE LINEAR</t>
  </si>
  <si>
    <t>3x+23</t>
  </si>
  <si>
    <t>7x+2</t>
  </si>
  <si>
    <t>MAX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</si>
</sst>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</numFmts>
  <fonts count="6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3.75"/>
      <color indexed="8"/>
      <name val="Arial"/>
      <family val="2"/>
    </font>
    <font>
      <sz val="5.75"/>
      <color indexed="8"/>
      <name val="Arial"/>
      <family val="2"/>
    </font>
    <font>
      <sz val="3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8"/>
      <color indexed="8"/>
      <name val="Arial"/>
      <family val="2"/>
    </font>
    <font>
      <sz val="3.2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sz val="4.25"/>
      <color indexed="8"/>
      <name val="Arial"/>
      <family val="2"/>
    </font>
    <font>
      <sz val="5.25"/>
      <color indexed="8"/>
      <name val="Arial"/>
      <family val="2"/>
    </font>
    <font>
      <b/>
      <sz val="9"/>
      <color indexed="8"/>
      <name val="Arial"/>
      <family val="2"/>
    </font>
    <font>
      <b/>
      <sz val="8.75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3.5"/>
      <color indexed="8"/>
      <name val="Arial"/>
      <family val="2"/>
    </font>
    <font>
      <sz val="4"/>
      <color indexed="8"/>
      <name val="Arial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0" fontId="0" fillId="33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9" fontId="0" fillId="35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10" fontId="0" fillId="0" borderId="0" xfId="0" applyNumberFormat="1" applyAlignment="1">
      <alignment/>
    </xf>
    <xf numFmtId="166" fontId="0" fillId="0" borderId="0" xfId="0" applyNumberFormat="1" applyFont="1" applyBorder="1" applyAlignment="1">
      <alignment horizontal="center" wrapText="1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right" wrapText="1"/>
    </xf>
    <xf numFmtId="9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right"/>
    </xf>
    <xf numFmtId="9" fontId="0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385"/>
          <c:w val="0.93275"/>
          <c:h val="0.9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General!$A$3:$A$29</c:f>
              <c:numCache/>
            </c:numRef>
          </c:xVal>
          <c:yVal>
            <c:numRef>
              <c:f>General!$B$3:$B$29</c:f>
              <c:numCache/>
            </c:numRef>
          </c:yVal>
          <c:smooth val="0"/>
        </c:ser>
        <c:axId val="57787232"/>
        <c:axId val="50323041"/>
      </c:scatterChart>
      <c:val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323041"/>
        <c:crosses val="autoZero"/>
        <c:crossBetween val="midCat"/>
        <c:dispUnits/>
      </c:valAx>
      <c:valAx>
        <c:axId val="50323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787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385"/>
          <c:w val="0.93275"/>
          <c:h val="0.9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QuadPoly!$A$3:$A$29</c:f>
              <c:numCache/>
            </c:numRef>
          </c:xVal>
          <c:yVal>
            <c:numRef>
              <c:f>QuadPoly!$B$3:$B$29</c:f>
              <c:numCache/>
            </c:numRef>
          </c:yVal>
          <c:smooth val="0"/>
        </c:ser>
        <c:axId val="63896122"/>
        <c:axId val="38194187"/>
      </c:scatterChart>
      <c:valAx>
        <c:axId val="63896122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crossAx val="38194187"/>
        <c:crosses val="autoZero"/>
        <c:crossBetween val="midCat"/>
        <c:dispUnits/>
      </c:valAx>
      <c:valAx>
        <c:axId val="38194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crossAx val="63896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Federal Income Tax (married couples, no children, standard deductions)</a:t>
            </a:r>
          </a:p>
        </c:rich>
      </c:tx>
      <c:layout>
        <c:manualLayout>
          <c:xMode val="factor"/>
          <c:yMode val="factor"/>
          <c:x val="-0.01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6"/>
          <c:w val="0.971"/>
          <c:h val="0.9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'Income tax'!$A$3:$A$83</c:f>
              <c:numCache/>
            </c:numRef>
          </c:xVal>
          <c:yVal>
            <c:numRef>
              <c:f>'Income tax'!$B$3:$B$83</c:f>
              <c:numCache/>
            </c:numRef>
          </c:yVal>
          <c:smooth val="0"/>
        </c:ser>
        <c:axId val="8203364"/>
        <c:axId val="6721413"/>
      </c:scatterChart>
      <c:valAx>
        <c:axId val="8203364"/>
        <c:scaling>
          <c:orientation val="minMax"/>
          <c:max val="6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Income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21413"/>
        <c:crosses val="autoZero"/>
        <c:crossBetween val="midCat"/>
        <c:dispUnits/>
        <c:majorUnit val="20000"/>
      </c:valAx>
      <c:valAx>
        <c:axId val="6721413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3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Milling machine depth of cut</a:t>
            </a:r>
          </a:p>
        </c:rich>
      </c:tx>
      <c:layout>
        <c:manualLayout>
          <c:xMode val="factor"/>
          <c:yMode val="factor"/>
          <c:x val="0.008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76"/>
          <c:w val="0.9895"/>
          <c:h val="0.92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'Two logistics'!$A$3:$A$41</c:f>
              <c:numCache/>
            </c:numRef>
          </c:xVal>
          <c:yVal>
            <c:numRef>
              <c:f>'Two logistics'!$B$3:$B$41</c:f>
              <c:numCache/>
            </c:numRef>
          </c:yVal>
          <c:smooth val="0"/>
        </c:ser>
        <c:axId val="60492718"/>
        <c:axId val="7563551"/>
      </c:scatterChart>
      <c:valAx>
        <c:axId val="60492718"/>
        <c:scaling>
          <c:orientation val="minMax"/>
          <c:max val="23"/>
          <c:min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551"/>
        <c:crosses val="autoZero"/>
        <c:crossBetween val="midCat"/>
        <c:dispUnits/>
      </c:val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27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Logistic!$A$3:$A$52</c:f>
              <c:numCache/>
            </c:numRef>
          </c:xVal>
          <c:yVal>
            <c:numRef>
              <c:f>Logistic!$B$3:$B$52</c:f>
              <c:numCache/>
            </c:numRef>
          </c:yVal>
          <c:smooth val="1"/>
        </c:ser>
        <c:axId val="963096"/>
        <c:axId val="8667865"/>
      </c:scatterChart>
      <c:valAx>
        <c:axId val="963096"/>
        <c:scaling>
          <c:orientation val="minMax"/>
          <c:max val="15"/>
        </c:scaling>
        <c:axPos val="b"/>
        <c:delete val="0"/>
        <c:numFmt formatCode="General" sourceLinked="1"/>
        <c:majorTickMark val="cross"/>
        <c:minorTickMark val="out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7865"/>
        <c:crosses val="autoZero"/>
        <c:crossBetween val="midCat"/>
        <c:dispUnits/>
      </c:val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= 0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555"/>
          <c:h val="0.9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Sinusoidal!$A$3:$A$253</c:f>
              <c:numCache>
                <c:ptCount val="25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</c:numCache>
            </c:numRef>
          </c:xVal>
          <c:yVal>
            <c:numRef>
              <c:f>Sinusoidal!$B$3:$B$253</c:f>
              <c:numCache>
                <c:ptCount val="251"/>
                <c:pt idx="0">
                  <c:v>66.773</c:v>
                </c:pt>
                <c:pt idx="1">
                  <c:v>65.311</c:v>
                </c:pt>
                <c:pt idx="2">
                  <c:v>64.177</c:v>
                </c:pt>
                <c:pt idx="3">
                  <c:v>63.57</c:v>
                </c:pt>
                <c:pt idx="4">
                  <c:v>63.594</c:v>
                </c:pt>
                <c:pt idx="5">
                  <c:v>64.246</c:v>
                </c:pt>
                <c:pt idx="6">
                  <c:v>65.412</c:v>
                </c:pt>
                <c:pt idx="7">
                  <c:v>66.889</c:v>
                </c:pt>
                <c:pt idx="8">
                  <c:v>68.421</c:v>
                </c:pt>
                <c:pt idx="9">
                  <c:v>69.74</c:v>
                </c:pt>
                <c:pt idx="10">
                  <c:v>70.616</c:v>
                </c:pt>
                <c:pt idx="11">
                  <c:v>70.899</c:v>
                </c:pt>
                <c:pt idx="12">
                  <c:v>70.537</c:v>
                </c:pt>
                <c:pt idx="13">
                  <c:v>69.595</c:v>
                </c:pt>
                <c:pt idx="14">
                  <c:v>68.236</c:v>
                </c:pt>
                <c:pt idx="15">
                  <c:v>66.696</c:v>
                </c:pt>
                <c:pt idx="16">
                  <c:v>65.244</c:v>
                </c:pt>
                <c:pt idx="17">
                  <c:v>64.133</c:v>
                </c:pt>
                <c:pt idx="18">
                  <c:v>63.555</c:v>
                </c:pt>
                <c:pt idx="19">
                  <c:v>63.612</c:v>
                </c:pt>
                <c:pt idx="20">
                  <c:v>64.293</c:v>
                </c:pt>
                <c:pt idx="21">
                  <c:v>65.481</c:v>
                </c:pt>
                <c:pt idx="22">
                  <c:v>66.967</c:v>
                </c:pt>
                <c:pt idx="23">
                  <c:v>68.494</c:v>
                </c:pt>
                <c:pt idx="24">
                  <c:v>69.796</c:v>
                </c:pt>
                <c:pt idx="25">
                  <c:v>70.646</c:v>
                </c:pt>
                <c:pt idx="26">
                  <c:v>70.896</c:v>
                </c:pt>
                <c:pt idx="27">
                  <c:v>70.503</c:v>
                </c:pt>
                <c:pt idx="28">
                  <c:v>69.535</c:v>
                </c:pt>
                <c:pt idx="29">
                  <c:v>68.161</c:v>
                </c:pt>
                <c:pt idx="30">
                  <c:v>66.619</c:v>
                </c:pt>
                <c:pt idx="31">
                  <c:v>65.179</c:v>
                </c:pt>
                <c:pt idx="32">
                  <c:v>64.09</c:v>
                </c:pt>
                <c:pt idx="33">
                  <c:v>63.543</c:v>
                </c:pt>
                <c:pt idx="34">
                  <c:v>63.632</c:v>
                </c:pt>
                <c:pt idx="35">
                  <c:v>64.342</c:v>
                </c:pt>
                <c:pt idx="36">
                  <c:v>65.55</c:v>
                </c:pt>
                <c:pt idx="37">
                  <c:v>67.045</c:v>
                </c:pt>
                <c:pt idx="38">
                  <c:v>68.566</c:v>
                </c:pt>
                <c:pt idx="39">
                  <c:v>69.85</c:v>
                </c:pt>
                <c:pt idx="40">
                  <c:v>70.673</c:v>
                </c:pt>
                <c:pt idx="41">
                  <c:v>70.891</c:v>
                </c:pt>
                <c:pt idx="42">
                  <c:v>70.467</c:v>
                </c:pt>
                <c:pt idx="43">
                  <c:v>69.474</c:v>
                </c:pt>
                <c:pt idx="44">
                  <c:v>68.085</c:v>
                </c:pt>
                <c:pt idx="45">
                  <c:v>66.543</c:v>
                </c:pt>
                <c:pt idx="46">
                  <c:v>65.114</c:v>
                </c:pt>
                <c:pt idx="47">
                  <c:v>64.049</c:v>
                </c:pt>
                <c:pt idx="48">
                  <c:v>63.532</c:v>
                </c:pt>
                <c:pt idx="49">
                  <c:v>63.653</c:v>
                </c:pt>
                <c:pt idx="50">
                  <c:v>64.392</c:v>
                </c:pt>
                <c:pt idx="51">
                  <c:v>65.62</c:v>
                </c:pt>
                <c:pt idx="52">
                  <c:v>67.122</c:v>
                </c:pt>
                <c:pt idx="53">
                  <c:v>68.638</c:v>
                </c:pt>
                <c:pt idx="54">
                  <c:v>69.904</c:v>
                </c:pt>
                <c:pt idx="55">
                  <c:v>70.699</c:v>
                </c:pt>
                <c:pt idx="56">
                  <c:v>70.885</c:v>
                </c:pt>
                <c:pt idx="57">
                  <c:v>70.43</c:v>
                </c:pt>
                <c:pt idx="58">
                  <c:v>69.412</c:v>
                </c:pt>
                <c:pt idx="59">
                  <c:v>68.01</c:v>
                </c:pt>
                <c:pt idx="60">
                  <c:v>66.466</c:v>
                </c:pt>
                <c:pt idx="61">
                  <c:v>65.05</c:v>
                </c:pt>
                <c:pt idx="62">
                  <c:v>64.009</c:v>
                </c:pt>
                <c:pt idx="63">
                  <c:v>63.522</c:v>
                </c:pt>
                <c:pt idx="64">
                  <c:v>63.676</c:v>
                </c:pt>
                <c:pt idx="65">
                  <c:v>64.443</c:v>
                </c:pt>
                <c:pt idx="66">
                  <c:v>65.69</c:v>
                </c:pt>
                <c:pt idx="67">
                  <c:v>67.2</c:v>
                </c:pt>
                <c:pt idx="68">
                  <c:v>68.71</c:v>
                </c:pt>
                <c:pt idx="69">
                  <c:v>69.957</c:v>
                </c:pt>
                <c:pt idx="70">
                  <c:v>70.724</c:v>
                </c:pt>
                <c:pt idx="71">
                  <c:v>70.878</c:v>
                </c:pt>
                <c:pt idx="72">
                  <c:v>70.391</c:v>
                </c:pt>
                <c:pt idx="73">
                  <c:v>69.35</c:v>
                </c:pt>
                <c:pt idx="74">
                  <c:v>67.934</c:v>
                </c:pt>
                <c:pt idx="75">
                  <c:v>66.39</c:v>
                </c:pt>
                <c:pt idx="76">
                  <c:v>64.988</c:v>
                </c:pt>
                <c:pt idx="77">
                  <c:v>63.97</c:v>
                </c:pt>
                <c:pt idx="78">
                  <c:v>63.515</c:v>
                </c:pt>
                <c:pt idx="79">
                  <c:v>63.701</c:v>
                </c:pt>
                <c:pt idx="80">
                  <c:v>64.496</c:v>
                </c:pt>
                <c:pt idx="81">
                  <c:v>65.762</c:v>
                </c:pt>
                <c:pt idx="82">
                  <c:v>67.278</c:v>
                </c:pt>
                <c:pt idx="83">
                  <c:v>68.78</c:v>
                </c:pt>
                <c:pt idx="84">
                  <c:v>70.008</c:v>
                </c:pt>
                <c:pt idx="85">
                  <c:v>70.747</c:v>
                </c:pt>
                <c:pt idx="86">
                  <c:v>70.868</c:v>
                </c:pt>
                <c:pt idx="87">
                  <c:v>70.351</c:v>
                </c:pt>
                <c:pt idx="88">
                  <c:v>69.286</c:v>
                </c:pt>
                <c:pt idx="89">
                  <c:v>67.857</c:v>
                </c:pt>
                <c:pt idx="90">
                  <c:v>66.315</c:v>
                </c:pt>
                <c:pt idx="91">
                  <c:v>64.926</c:v>
                </c:pt>
                <c:pt idx="92">
                  <c:v>63.933</c:v>
                </c:pt>
                <c:pt idx="93">
                  <c:v>63.509</c:v>
                </c:pt>
                <c:pt idx="94">
                  <c:v>63.727</c:v>
                </c:pt>
                <c:pt idx="95">
                  <c:v>64.55</c:v>
                </c:pt>
                <c:pt idx="96">
                  <c:v>65.834</c:v>
                </c:pt>
                <c:pt idx="97">
                  <c:v>67.355</c:v>
                </c:pt>
                <c:pt idx="98">
                  <c:v>68.85</c:v>
                </c:pt>
                <c:pt idx="99">
                  <c:v>70.058</c:v>
                </c:pt>
                <c:pt idx="100">
                  <c:v>70.768</c:v>
                </c:pt>
                <c:pt idx="101">
                  <c:v>70.857</c:v>
                </c:pt>
                <c:pt idx="102">
                  <c:v>70.31</c:v>
                </c:pt>
                <c:pt idx="103">
                  <c:v>69.221</c:v>
                </c:pt>
                <c:pt idx="104">
                  <c:v>67.781</c:v>
                </c:pt>
                <c:pt idx="105">
                  <c:v>66.239</c:v>
                </c:pt>
                <c:pt idx="106">
                  <c:v>64.865</c:v>
                </c:pt>
                <c:pt idx="107">
                  <c:v>63.897</c:v>
                </c:pt>
                <c:pt idx="108">
                  <c:v>63.504</c:v>
                </c:pt>
                <c:pt idx="109">
                  <c:v>63.754</c:v>
                </c:pt>
                <c:pt idx="110">
                  <c:v>64.604</c:v>
                </c:pt>
                <c:pt idx="111">
                  <c:v>65.906</c:v>
                </c:pt>
                <c:pt idx="112">
                  <c:v>67.433</c:v>
                </c:pt>
                <c:pt idx="113">
                  <c:v>68.919</c:v>
                </c:pt>
                <c:pt idx="114">
                  <c:v>70.107</c:v>
                </c:pt>
                <c:pt idx="115">
                  <c:v>70.788</c:v>
                </c:pt>
                <c:pt idx="116">
                  <c:v>70.845</c:v>
                </c:pt>
                <c:pt idx="117">
                  <c:v>70.267</c:v>
                </c:pt>
                <c:pt idx="118">
                  <c:v>69.156</c:v>
                </c:pt>
                <c:pt idx="119">
                  <c:v>67.704</c:v>
                </c:pt>
                <c:pt idx="120">
                  <c:v>66.164</c:v>
                </c:pt>
                <c:pt idx="121">
                  <c:v>64.805</c:v>
                </c:pt>
                <c:pt idx="122">
                  <c:v>63.863</c:v>
                </c:pt>
                <c:pt idx="123">
                  <c:v>63.501</c:v>
                </c:pt>
                <c:pt idx="124">
                  <c:v>63.784</c:v>
                </c:pt>
                <c:pt idx="125">
                  <c:v>64.66</c:v>
                </c:pt>
                <c:pt idx="126">
                  <c:v>65.979</c:v>
                </c:pt>
                <c:pt idx="127">
                  <c:v>67.511</c:v>
                </c:pt>
                <c:pt idx="128">
                  <c:v>68.988</c:v>
                </c:pt>
                <c:pt idx="129">
                  <c:v>70.154</c:v>
                </c:pt>
                <c:pt idx="130">
                  <c:v>70.806</c:v>
                </c:pt>
                <c:pt idx="131">
                  <c:v>70.83</c:v>
                </c:pt>
                <c:pt idx="132">
                  <c:v>70.223</c:v>
                </c:pt>
                <c:pt idx="133">
                  <c:v>69.089</c:v>
                </c:pt>
                <c:pt idx="134">
                  <c:v>67.627</c:v>
                </c:pt>
                <c:pt idx="135">
                  <c:v>66.09</c:v>
                </c:pt>
                <c:pt idx="136">
                  <c:v>64.746</c:v>
                </c:pt>
                <c:pt idx="137">
                  <c:v>63.83</c:v>
                </c:pt>
                <c:pt idx="138">
                  <c:v>63.5</c:v>
                </c:pt>
                <c:pt idx="139">
                  <c:v>63.814</c:v>
                </c:pt>
                <c:pt idx="140">
                  <c:v>64.717</c:v>
                </c:pt>
                <c:pt idx="141">
                  <c:v>66.053</c:v>
                </c:pt>
                <c:pt idx="142">
                  <c:v>67.588</c:v>
                </c:pt>
                <c:pt idx="143">
                  <c:v>69.056</c:v>
                </c:pt>
                <c:pt idx="144">
                  <c:v>70.2</c:v>
                </c:pt>
                <c:pt idx="145">
                  <c:v>70.823</c:v>
                </c:pt>
                <c:pt idx="146">
                  <c:v>70.815</c:v>
                </c:pt>
                <c:pt idx="147">
                  <c:v>70.177</c:v>
                </c:pt>
                <c:pt idx="148">
                  <c:v>69.022</c:v>
                </c:pt>
                <c:pt idx="149">
                  <c:v>67.549</c:v>
                </c:pt>
                <c:pt idx="150">
                  <c:v>66.016</c:v>
                </c:pt>
                <c:pt idx="151">
                  <c:v>64.689</c:v>
                </c:pt>
                <c:pt idx="152">
                  <c:v>63.799</c:v>
                </c:pt>
                <c:pt idx="153">
                  <c:v>63.5</c:v>
                </c:pt>
                <c:pt idx="154">
                  <c:v>63.846</c:v>
                </c:pt>
                <c:pt idx="155">
                  <c:v>64.776</c:v>
                </c:pt>
                <c:pt idx="156">
                  <c:v>66.127</c:v>
                </c:pt>
                <c:pt idx="157">
                  <c:v>67.665</c:v>
                </c:pt>
                <c:pt idx="158">
                  <c:v>69.122</c:v>
                </c:pt>
                <c:pt idx="159">
                  <c:v>70.245</c:v>
                </c:pt>
                <c:pt idx="160">
                  <c:v>70.838</c:v>
                </c:pt>
                <c:pt idx="161">
                  <c:v>70.797</c:v>
                </c:pt>
                <c:pt idx="162">
                  <c:v>70.13</c:v>
                </c:pt>
                <c:pt idx="163">
                  <c:v>68.954</c:v>
                </c:pt>
                <c:pt idx="164">
                  <c:v>67.472</c:v>
                </c:pt>
                <c:pt idx="165">
                  <c:v>65.943</c:v>
                </c:pt>
                <c:pt idx="166">
                  <c:v>64.632</c:v>
                </c:pt>
                <c:pt idx="167">
                  <c:v>63.769</c:v>
                </c:pt>
                <c:pt idx="168">
                  <c:v>63.503</c:v>
                </c:pt>
                <c:pt idx="169">
                  <c:v>63.88</c:v>
                </c:pt>
                <c:pt idx="170">
                  <c:v>64.835</c:v>
                </c:pt>
                <c:pt idx="171">
                  <c:v>66.202</c:v>
                </c:pt>
                <c:pt idx="172">
                  <c:v>67.742</c:v>
                </c:pt>
                <c:pt idx="173">
                  <c:v>69.188</c:v>
                </c:pt>
                <c:pt idx="174">
                  <c:v>70.289</c:v>
                </c:pt>
                <c:pt idx="175">
                  <c:v>70.851</c:v>
                </c:pt>
                <c:pt idx="176">
                  <c:v>70.778</c:v>
                </c:pt>
                <c:pt idx="177">
                  <c:v>70.082</c:v>
                </c:pt>
                <c:pt idx="178">
                  <c:v>68.885</c:v>
                </c:pt>
                <c:pt idx="179">
                  <c:v>67.394</c:v>
                </c:pt>
                <c:pt idx="180">
                  <c:v>65.87</c:v>
                </c:pt>
                <c:pt idx="181">
                  <c:v>64.577</c:v>
                </c:pt>
                <c:pt idx="182">
                  <c:v>63.74</c:v>
                </c:pt>
                <c:pt idx="183">
                  <c:v>63.506</c:v>
                </c:pt>
                <c:pt idx="184">
                  <c:v>63.915</c:v>
                </c:pt>
                <c:pt idx="185">
                  <c:v>64.895</c:v>
                </c:pt>
                <c:pt idx="186">
                  <c:v>66.277</c:v>
                </c:pt>
                <c:pt idx="187">
                  <c:v>67.819</c:v>
                </c:pt>
                <c:pt idx="188">
                  <c:v>69.254</c:v>
                </c:pt>
                <c:pt idx="189">
                  <c:v>70.331</c:v>
                </c:pt>
                <c:pt idx="190">
                  <c:v>70.863</c:v>
                </c:pt>
                <c:pt idx="191">
                  <c:v>70.758</c:v>
                </c:pt>
                <c:pt idx="192">
                  <c:v>70.033</c:v>
                </c:pt>
                <c:pt idx="193">
                  <c:v>68.815</c:v>
                </c:pt>
                <c:pt idx="194">
                  <c:v>67.317</c:v>
                </c:pt>
                <c:pt idx="195">
                  <c:v>65.798</c:v>
                </c:pt>
                <c:pt idx="196">
                  <c:v>64.523</c:v>
                </c:pt>
                <c:pt idx="197">
                  <c:v>63.714</c:v>
                </c:pt>
                <c:pt idx="198">
                  <c:v>63.511</c:v>
                </c:pt>
                <c:pt idx="199">
                  <c:v>63.951</c:v>
                </c:pt>
                <c:pt idx="200">
                  <c:v>64.957</c:v>
                </c:pt>
                <c:pt idx="201">
                  <c:v>66.352</c:v>
                </c:pt>
                <c:pt idx="202">
                  <c:v>67.896</c:v>
                </c:pt>
                <c:pt idx="203">
                  <c:v>69.318</c:v>
                </c:pt>
                <c:pt idx="204">
                  <c:v>70.371</c:v>
                </c:pt>
                <c:pt idx="205">
                  <c:v>70.873</c:v>
                </c:pt>
                <c:pt idx="206">
                  <c:v>70.735</c:v>
                </c:pt>
                <c:pt idx="207">
                  <c:v>69.982</c:v>
                </c:pt>
                <c:pt idx="208">
                  <c:v>68.745</c:v>
                </c:pt>
                <c:pt idx="209">
                  <c:v>67.239</c:v>
                </c:pt>
                <c:pt idx="210">
                  <c:v>65.726</c:v>
                </c:pt>
                <c:pt idx="211">
                  <c:v>64.47</c:v>
                </c:pt>
                <c:pt idx="212">
                  <c:v>63.688</c:v>
                </c:pt>
                <c:pt idx="213">
                  <c:v>63.518</c:v>
                </c:pt>
                <c:pt idx="214">
                  <c:v>63.989</c:v>
                </c:pt>
                <c:pt idx="215">
                  <c:v>65.019</c:v>
                </c:pt>
                <c:pt idx="216">
                  <c:v>66.428</c:v>
                </c:pt>
                <c:pt idx="217">
                  <c:v>67.972</c:v>
                </c:pt>
                <c:pt idx="218">
                  <c:v>69.381</c:v>
                </c:pt>
                <c:pt idx="219">
                  <c:v>70.411</c:v>
                </c:pt>
                <c:pt idx="220">
                  <c:v>70.882</c:v>
                </c:pt>
                <c:pt idx="221">
                  <c:v>70.712</c:v>
                </c:pt>
                <c:pt idx="222">
                  <c:v>69.93</c:v>
                </c:pt>
                <c:pt idx="223">
                  <c:v>68.674</c:v>
                </c:pt>
                <c:pt idx="224">
                  <c:v>67.161</c:v>
                </c:pt>
                <c:pt idx="225">
                  <c:v>65.655</c:v>
                </c:pt>
                <c:pt idx="226">
                  <c:v>64.418</c:v>
                </c:pt>
                <c:pt idx="227">
                  <c:v>63.665</c:v>
                </c:pt>
                <c:pt idx="228">
                  <c:v>63.527</c:v>
                </c:pt>
                <c:pt idx="229">
                  <c:v>64.029</c:v>
                </c:pt>
                <c:pt idx="230">
                  <c:v>65.082</c:v>
                </c:pt>
                <c:pt idx="231">
                  <c:v>66.504</c:v>
                </c:pt>
                <c:pt idx="232">
                  <c:v>68.048</c:v>
                </c:pt>
                <c:pt idx="233">
                  <c:v>69.443</c:v>
                </c:pt>
                <c:pt idx="234">
                  <c:v>70.449</c:v>
                </c:pt>
                <c:pt idx="235">
                  <c:v>70.889</c:v>
                </c:pt>
                <c:pt idx="236">
                  <c:v>70.686</c:v>
                </c:pt>
                <c:pt idx="237">
                  <c:v>69.877</c:v>
                </c:pt>
                <c:pt idx="238">
                  <c:v>68.602</c:v>
                </c:pt>
                <c:pt idx="239">
                  <c:v>67.083</c:v>
                </c:pt>
                <c:pt idx="240">
                  <c:v>65.585</c:v>
                </c:pt>
                <c:pt idx="241">
                  <c:v>64.367</c:v>
                </c:pt>
                <c:pt idx="242">
                  <c:v>63.642</c:v>
                </c:pt>
              </c:numCache>
            </c:numRef>
          </c:yVal>
          <c:smooth val="1"/>
        </c:ser>
        <c:axId val="10901922"/>
        <c:axId val="31008435"/>
      </c:scatterChart>
      <c:valAx>
        <c:axId val="10901922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08435"/>
        <c:crosses val="autoZero"/>
        <c:crossBetween val="midCat"/>
        <c:dispUnits/>
        <c:majorUnit val="1"/>
      </c:valAx>
      <c:valAx>
        <c:axId val="31008435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01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"/>
          <c:w val="0.9585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Sinusoidal!$F$43:$F$66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Sinusoidal!$G$43:$G$66</c:f>
              <c:numCache>
                <c:ptCount val="24"/>
                <c:pt idx="0">
                  <c:v>47.8</c:v>
                </c:pt>
                <c:pt idx="1">
                  <c:v>45.3</c:v>
                </c:pt>
                <c:pt idx="2">
                  <c:v>54</c:v>
                </c:pt>
                <c:pt idx="3">
                  <c:v>72.6</c:v>
                </c:pt>
                <c:pt idx="4">
                  <c:v>83.4</c:v>
                </c:pt>
                <c:pt idx="5">
                  <c:v>91.9</c:v>
                </c:pt>
                <c:pt idx="6">
                  <c:v>92.9</c:v>
                </c:pt>
                <c:pt idx="7">
                  <c:v>84.8</c:v>
                </c:pt>
                <c:pt idx="8">
                  <c:v>79.5</c:v>
                </c:pt>
                <c:pt idx="9">
                  <c:v>69.1</c:v>
                </c:pt>
                <c:pt idx="10">
                  <c:v>60.1</c:v>
                </c:pt>
                <c:pt idx="11">
                  <c:v>46.4</c:v>
                </c:pt>
                <c:pt idx="12">
                  <c:v>50.8</c:v>
                </c:pt>
                <c:pt idx="13">
                  <c:v>47.4</c:v>
                </c:pt>
                <c:pt idx="14">
                  <c:v>62.8</c:v>
                </c:pt>
                <c:pt idx="15">
                  <c:v>71.9</c:v>
                </c:pt>
                <c:pt idx="16">
                  <c:v>83.1</c:v>
                </c:pt>
                <c:pt idx="17">
                  <c:v>91.2</c:v>
                </c:pt>
                <c:pt idx="18">
                  <c:v>93.4</c:v>
                </c:pt>
                <c:pt idx="19">
                  <c:v>88.4</c:v>
                </c:pt>
                <c:pt idx="20">
                  <c:v>75.5</c:v>
                </c:pt>
                <c:pt idx="21">
                  <c:v>67</c:v>
                </c:pt>
                <c:pt idx="22">
                  <c:v>59.6</c:v>
                </c:pt>
                <c:pt idx="23">
                  <c:v>44.3</c:v>
                </c:pt>
              </c:numCache>
            </c:numRef>
          </c:yVal>
          <c:smooth val="0"/>
        </c:ser>
        <c:axId val="10640460"/>
        <c:axId val="28655277"/>
      </c:scatterChart>
      <c:val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5277"/>
        <c:crosses val="autoZero"/>
        <c:crossBetween val="midCat"/>
        <c:dispUnits/>
      </c:val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75"/>
          <c:w val="0.8147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'Two sinusoids'!$A$3:$A$245</c:f>
              <c:numCache/>
            </c:numRef>
          </c:xVal>
          <c:yVal>
            <c:numRef>
              <c:f>'Two sinusoids'!$B$3:$B$245</c:f>
              <c:numCache/>
            </c:numRef>
          </c:yVal>
          <c:smooth val="0"/>
        </c:ser>
        <c:axId val="56570902"/>
        <c:axId val="39376071"/>
      </c:scatterChart>
      <c:val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76071"/>
        <c:crosses val="autoZero"/>
        <c:crossBetween val="midCat"/>
        <c:dispUnits/>
      </c:valAx>
      <c:valAx>
        <c:axId val="3937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2275"/>
          <c:w val="0.13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Sum of two sinusoids with different wavelengths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15"/>
          <c:w val="0.93525"/>
          <c:h val="0.871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sinusoids'!$A$3:$A$400</c:f>
              <c:numCache/>
            </c:numRef>
          </c:xVal>
          <c:yVal>
            <c:numRef>
              <c:f>'Two sinusoids'!$B$3:$B$400</c:f>
              <c:numCache/>
            </c:numRef>
          </c:yVal>
          <c:smooth val="1"/>
        </c:ser>
        <c:axId val="18840320"/>
        <c:axId val="35345153"/>
      </c:scatterChart>
      <c:valAx>
        <c:axId val="18840320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153"/>
        <c:crosses val="autoZero"/>
        <c:crossBetween val="midCat"/>
        <c:dispUnits/>
      </c:valAx>
      <c:valAx>
        <c:axId val="35345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0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75"/>
          <c:w val="0.958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'Linear+Sinusoid'!$A$3:$A$33</c:f>
              <c:numCache/>
            </c:numRef>
          </c:xVal>
          <c:yVal>
            <c:numRef>
              <c:f>'Linear+Sinusoid'!$B$3:$B$33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'Linear+Sinusoid'!$A$3:$A$33</c:f>
              <c:numCache/>
            </c:numRef>
          </c:xVal>
          <c:yVal>
            <c:numRef>
              <c:f>'Linear+Sinusoid'!$C$3:$C$33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'Linear+Sinusoid'!$A$3:$A$33</c:f>
              <c:numCache/>
            </c:numRef>
          </c:xVal>
          <c:yVal>
            <c:numRef>
              <c:f>'Linear+Sinusoid'!$D$3:$D$33</c:f>
              <c:numCache/>
            </c:numRef>
          </c:yVal>
          <c:smooth val="0"/>
        </c:ser>
        <c:axId val="49670922"/>
        <c:axId val="44385115"/>
      </c:scatterChart>
      <c:val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85115"/>
        <c:crosses val="autoZero"/>
        <c:crossBetween val="midCat"/>
        <c:dispUnits/>
      </c:valAx>
      <c:valAx>
        <c:axId val="44385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0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Measured scale bias (pounds), by month</a:t>
            </a:r>
          </a:p>
        </c:rich>
      </c:tx>
      <c:layout>
        <c:manualLayout>
          <c:xMode val="factor"/>
          <c:yMode val="factor"/>
          <c:x val="0.01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0725"/>
          <c:w val="0.9585"/>
          <c:h val="0.8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'Linear+Sinusoid'!$A$3:$A$33</c:f>
              <c:numCache/>
            </c:numRef>
          </c:xVal>
          <c:yVal>
            <c:numRef>
              <c:f>'Linear+Sinusoid'!$B$3:$B$33</c:f>
              <c:numCache/>
            </c:numRef>
          </c:yVal>
          <c:smooth val="0"/>
        </c:ser>
        <c:axId val="63921716"/>
        <c:axId val="38424533"/>
      </c:scatterChart>
      <c:val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4533"/>
        <c:crosses val="autoZero"/>
        <c:crossBetween val="midCat"/>
        <c:dispUnits/>
      </c:valAx>
      <c:valAx>
        <c:axId val="38424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21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Order-4 polynomial fitted to noisy linear data</a:t>
            </a:r>
          </a:p>
        </c:rich>
      </c:tx>
      <c:layout>
        <c:manualLayout>
          <c:xMode val="factor"/>
          <c:yMode val="factor"/>
          <c:x val="-0.005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825"/>
          <c:w val="0.8907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forward val="2"/>
            <c:backward val="1"/>
            <c:dispEq val="0"/>
            <c:dispRSqr val="0"/>
          </c:trendline>
          <c:xVal>
            <c:numRef>
              <c:f>Linear!$A$3:$A$12</c:f>
              <c:numCache/>
            </c:numRef>
          </c:xVal>
          <c:yVal>
            <c:numRef>
              <c:f>Linear!$B$3:$B$12</c:f>
              <c:numCache/>
            </c:numRef>
          </c:yVal>
          <c:smooth val="0"/>
        </c:ser>
        <c:axId val="50254186"/>
        <c:axId val="49634491"/>
      </c:scatterChart>
      <c:valAx>
        <c:axId val="50254186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crossBetween val="midCat"/>
        <c:dispUnits/>
        <c:majorUnit val="5"/>
      </c:valAx>
      <c:valAx>
        <c:axId val="496344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"/>
          <c:w val="0.9585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Sinusoidal!$F$43:$F$66</c:f>
              <c:numCache/>
            </c:numRef>
          </c:xVal>
          <c:yVal>
            <c:numRef>
              <c:f>Sinusoidal!$G$43:$G$66</c:f>
              <c:numCache/>
            </c:numRef>
          </c:yVal>
          <c:smooth val="0"/>
        </c:ser>
        <c:axId val="10276478"/>
        <c:axId val="25379439"/>
      </c:scatterChart>
      <c:val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9439"/>
        <c:crosses val="autoZero"/>
        <c:crossBetween val="midCat"/>
        <c:dispUnits/>
      </c:valAx>
      <c:valAx>
        <c:axId val="25379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75"/>
          <c:w val="0.8147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Sinusoidal!$A$3:$A$17</c:f>
              <c:numCache/>
            </c:numRef>
          </c:xVal>
          <c:yVal>
            <c:numRef>
              <c:f>Sinusoidal!$B$3:$B$17</c:f>
              <c:numCache/>
            </c:numRef>
          </c:yVal>
          <c:smooth val="0"/>
        </c:ser>
        <c:axId val="27088360"/>
        <c:axId val="42468649"/>
      </c:scatterChart>
      <c:val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8649"/>
        <c:crosses val="autoZero"/>
        <c:crossBetween val="midCat"/>
        <c:dispUnits/>
      </c:valAx>
      <c:valAx>
        <c:axId val="42468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2275"/>
          <c:w val="0.13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Normal!$B$2</c:f>
              <c:strCache>
                <c:ptCount val="1"/>
                <c:pt idx="0">
                  <c:v>Output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Normal!$A$3:$A$52</c:f>
              <c:numCache/>
            </c:numRef>
          </c:xVal>
          <c:yVal>
            <c:numRef>
              <c:f>Normal!$B$3:$B$52</c:f>
              <c:numCache/>
            </c:numRef>
          </c:yVal>
          <c:smooth val="0"/>
        </c:ser>
        <c:ser>
          <c:idx val="1"/>
          <c:order val="1"/>
          <c:tx>
            <c:strRef>
              <c:f>Normal!$C$2</c:f>
              <c:strCache>
                <c:ptCount val="1"/>
                <c:pt idx="0">
                  <c:v>w/ noise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Normal!$A$3:$A$52</c:f>
              <c:numCache/>
            </c:numRef>
          </c:xVal>
          <c:yVal>
            <c:numRef>
              <c:f>Normal!$C$3:$C$52</c:f>
              <c:numCache/>
            </c:numRef>
          </c:yVal>
          <c:smooth val="0"/>
        </c:ser>
        <c:axId val="46673522"/>
        <c:axId val="17408515"/>
      </c:scatterChart>
      <c:valAx>
        <c:axId val="46673522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8515"/>
        <c:crosses val="autoZero"/>
        <c:crossBetween val="midCat"/>
        <c:dispUnits/>
      </c:valAx>
      <c:valAx>
        <c:axId val="17408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3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75"/>
          <c:w val="0.8147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Normal!$A$3:$A$15</c:f>
              <c:numCache/>
            </c:numRef>
          </c:xVal>
          <c:yVal>
            <c:numRef>
              <c:f>Normal!$B$3:$B$15</c:f>
              <c:numCache/>
            </c:numRef>
          </c:yVal>
          <c:smooth val="0"/>
        </c:ser>
        <c:axId val="22458908"/>
        <c:axId val="803581"/>
      </c:scatterChart>
      <c:val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 val="autoZero"/>
        <c:crossBetween val="midCat"/>
        <c:dispUnits/>
      </c:valAx>
      <c:valAx>
        <c:axId val="80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9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2275"/>
          <c:w val="0.13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Similar widths, different totals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365"/>
          <c:w val="0.91925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normals'!$A$3:$A$41</c:f>
              <c:numCache/>
            </c:numRef>
          </c:xVal>
          <c:yVal>
            <c:numRef>
              <c:f>'Two normals'!$C$3:$C$41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normals'!$A$3:$A$41</c:f>
              <c:numCache/>
            </c:numRef>
          </c:xVal>
          <c:yVal>
            <c:numRef>
              <c:f>'Two normals'!$E$3:$E$41</c:f>
              <c:numCache/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normals'!$A$3:$A$41</c:f>
              <c:numCache/>
            </c:numRef>
          </c:xVal>
          <c:yVal>
            <c:numRef>
              <c:f>'Two normals'!$F$3:$F$41</c:f>
              <c:numCache/>
            </c:numRef>
          </c:yVal>
          <c:smooth val="1"/>
        </c:ser>
        <c:axId val="7232230"/>
        <c:axId val="65090071"/>
      </c:scatterChart>
      <c:valAx>
        <c:axId val="7232230"/>
        <c:scaling>
          <c:orientation val="minMax"/>
          <c:max val="85"/>
          <c:min val="50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5090071"/>
        <c:crossesAt val="0"/>
        <c:crossBetween val="midCat"/>
        <c:dispUnits/>
        <c:majorUnit val="5"/>
      </c:valAx>
      <c:valAx>
        <c:axId val="650900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7232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Height distribution of 10,000 college seniors (inches)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625"/>
          <c:w val="0.9585"/>
          <c:h val="0.8037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normals'!$A$3:$A$41</c:f>
              <c:numCache/>
            </c:numRef>
          </c:xVal>
          <c:yVal>
            <c:numRef>
              <c:f>'Two normals'!$F$3:$F$41</c:f>
              <c:numCache/>
            </c:numRef>
          </c:yVal>
          <c:smooth val="1"/>
        </c:ser>
        <c:axId val="48939728"/>
        <c:axId val="37804369"/>
      </c:scatterChart>
      <c:valAx>
        <c:axId val="48939728"/>
        <c:scaling>
          <c:orientation val="minMax"/>
          <c:max val="85"/>
          <c:min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At val="0"/>
        <c:crossBetween val="midCat"/>
        <c:dispUnits/>
        <c:majorUnit val="5"/>
      </c:valAx>
      <c:valAx>
        <c:axId val="378043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8939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7"/>
          <c:w val="0.93575"/>
          <c:h val="0.9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Power!$A$3:$A$52</c:f>
              <c:numCache/>
            </c:numRef>
          </c:xVal>
          <c:yVal>
            <c:numRef>
              <c:f>Power!$B$3:$B$52</c:f>
              <c:numCache/>
            </c:numRef>
          </c:yVal>
          <c:smooth val="0"/>
        </c:ser>
        <c:axId val="4695002"/>
        <c:axId val="42255019"/>
      </c:scatterChart>
      <c:valAx>
        <c:axId val="4695002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55019"/>
        <c:crosses val="autoZero"/>
        <c:crossBetween val="midCat"/>
        <c:dispUnits/>
      </c:val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7"/>
          <c:w val="0.9585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Power!$A$3:$A$10</c:f>
              <c:numCache/>
            </c:numRef>
          </c:xVal>
          <c:yVal>
            <c:numRef>
              <c:f>Power!$C$3:$C$10</c:f>
              <c:numCache/>
            </c:numRef>
          </c:yVal>
          <c:smooth val="0"/>
        </c:ser>
        <c:axId val="44750852"/>
        <c:axId val="104485"/>
      </c:scatterChart>
      <c:val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"/>
        <c:crosses val="autoZero"/>
        <c:crossBetween val="midCat"/>
        <c:dispUnits/>
      </c:valAx>
      <c:valAx>
        <c:axId val="104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Logarithmic!$A$3:$A$52</c:f>
              <c:numCache/>
            </c:numRef>
          </c:xVal>
          <c:yVal>
            <c:numRef>
              <c:f>Logarithmic!$B$3:$B$52</c:f>
              <c:numCache/>
            </c:numRef>
          </c:yVal>
          <c:smooth val="1"/>
        </c:ser>
        <c:axId val="940366"/>
        <c:axId val="8463295"/>
      </c:scatterChart>
      <c:valAx>
        <c:axId val="940366"/>
        <c:scaling>
          <c:orientation val="minMax"/>
          <c:max val="100"/>
        </c:scaling>
        <c:axPos val="b"/>
        <c:delete val="0"/>
        <c:numFmt formatCode="#,##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3295"/>
        <c:crossesAt val="0"/>
        <c:crossBetween val="midCat"/>
        <c:dispUnits/>
      </c:valAx>
      <c:valAx>
        <c:axId val="8463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36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values without compression</a:t>
            </a:r>
          </a:p>
        </c:rich>
      </c:tx>
      <c:layout>
        <c:manualLayout>
          <c:xMode val="factor"/>
          <c:yMode val="factor"/>
          <c:x val="0.054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675"/>
          <c:w val="0.9275"/>
          <c:h val="0.8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SemiLog!$A$3:$A$23</c:f>
              <c:numCache/>
            </c:numRef>
          </c:xVal>
          <c:yVal>
            <c:numRef>
              <c:f>SemiLog!$B$3:$B$23</c:f>
              <c:numCache/>
            </c:numRef>
          </c:yVal>
          <c:smooth val="1"/>
        </c:ser>
        <c:axId val="9060792"/>
        <c:axId val="14438265"/>
      </c:scatterChart>
      <c:valAx>
        <c:axId val="9060792"/>
        <c:scaling>
          <c:orientation val="minMax"/>
          <c:max val="20"/>
        </c:scaling>
        <c:axPos val="b"/>
        <c:delete val="0"/>
        <c:numFmt formatCode="#,##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8265"/>
        <c:crossesAt val="0"/>
        <c:crossBetween val="midCat"/>
        <c:dispUnits/>
      </c:valAx>
      <c:valAx>
        <c:axId val="144382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Original output</a:t>
                </a:r>
              </a:p>
            </c:rich>
          </c:tx>
          <c:layout>
            <c:manualLayout>
              <c:xMode val="factor"/>
              <c:yMode val="factor"/>
              <c:x val="-0.029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79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5225"/>
          <c:w val="0.9335"/>
          <c:h val="0.8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'Linear (random x)'!$A$3:$A$28</c:f>
              <c:numCache/>
            </c:numRef>
          </c:xVal>
          <c:yVal>
            <c:numRef>
              <c:f>'Linear (random x)'!$B$3:$B$28</c:f>
              <c:numCache/>
            </c:numRef>
          </c:yVal>
          <c:smooth val="0"/>
        </c:ser>
        <c:axId val="44057236"/>
        <c:axId val="60970805"/>
      </c:scatterChart>
      <c:val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0805"/>
        <c:crosses val="autoZero"/>
        <c:crossBetween val="midCat"/>
        <c:dispUnits/>
      </c:valAx>
      <c:valAx>
        <c:axId val="609708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Output vs. Input</a:t>
            </a:r>
          </a:p>
        </c:rich>
      </c:tx>
      <c:layout>
        <c:manualLayout>
          <c:xMode val="factor"/>
          <c:yMode val="factor"/>
          <c:x val="0.021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096"/>
          <c:w val="0.88525"/>
          <c:h val="0.904"/>
        </c:manualLayout>
      </c:layout>
      <c:scatterChart>
        <c:scatterStyle val="lineMarker"/>
        <c:varyColors val="0"/>
        <c:ser>
          <c:idx val="0"/>
          <c:order val="0"/>
          <c:tx>
            <c:strRef>
              <c:f>SemiLog!$C$2</c:f>
              <c:strCache>
                <c:ptCount val="1"/>
                <c:pt idx="0">
                  <c:v>Logarithm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SemiLog!$A$3:$A$23</c:f>
              <c:numCache/>
            </c:numRef>
          </c:xVal>
          <c:yVal>
            <c:numRef>
              <c:f>SemiLog!$C$3:$C$23</c:f>
              <c:numCache/>
            </c:numRef>
          </c:yVal>
          <c:smooth val="0"/>
        </c:ser>
        <c:axId val="62835522"/>
        <c:axId val="28648787"/>
      </c:scatterChart>
      <c:valAx>
        <c:axId val="62835522"/>
        <c:scaling>
          <c:orientation val="minMax"/>
          <c:max val="20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crossBetween val="midCat"/>
        <c:dispUnits/>
      </c:valAx>
      <c:valAx>
        <c:axId val="28648787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Logarithm of output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522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Semi-log graph</a:t>
            </a:r>
          </a:p>
        </c:rich>
      </c:tx>
      <c:layout>
        <c:manualLayout>
          <c:xMode val="factor"/>
          <c:yMode val="factor"/>
          <c:x val="0.104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95"/>
          <c:w val="0.9505"/>
          <c:h val="0.91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SemiLog!$A$3:$A$23</c:f>
              <c:numCache/>
            </c:numRef>
          </c:xVal>
          <c:yVal>
            <c:numRef>
              <c:f>SemiLog!$B$3:$B$23</c:f>
              <c:numCache/>
            </c:numRef>
          </c:yVal>
          <c:smooth val="1"/>
        </c:ser>
        <c:axId val="56512492"/>
        <c:axId val="38850381"/>
      </c:scatterChart>
      <c:valAx>
        <c:axId val="56512492"/>
        <c:scaling>
          <c:orientation val="minMax"/>
          <c:max val="20"/>
        </c:scaling>
        <c:axPos val="b"/>
        <c:delete val="0"/>
        <c:numFmt formatCode="#,##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crossBetween val="midCat"/>
        <c:dispUnits/>
      </c:valAx>
      <c:valAx>
        <c:axId val="3885038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Original output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1249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vs. Input</a:t>
            </a:r>
          </a:p>
        </c:rich>
      </c:tx>
      <c:layout>
        <c:manualLayout>
          <c:xMode val="factor"/>
          <c:yMode val="factor"/>
          <c:x val="0.10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0615"/>
          <c:w val="0.907"/>
          <c:h val="0.93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SemiLog!$A$3:$A$23</c:f>
              <c:numCache/>
            </c:numRef>
          </c:xVal>
          <c:yVal>
            <c:numRef>
              <c:f>SemiLog!$B$3:$B$23</c:f>
              <c:numCache/>
            </c:numRef>
          </c:yVal>
          <c:smooth val="1"/>
        </c:ser>
        <c:axId val="14109110"/>
        <c:axId val="59873127"/>
      </c:scatterChart>
      <c:valAx>
        <c:axId val="14109110"/>
        <c:scaling>
          <c:orientation val="minMax"/>
          <c:max val="20"/>
        </c:scaling>
        <c:axPos val="b"/>
        <c:delete val="0"/>
        <c:numFmt formatCode="#,##0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3127"/>
        <c:crossesAt val="0"/>
        <c:crossBetween val="midCat"/>
        <c:dispUnits/>
      </c:valAx>
      <c:valAx>
        <c:axId val="5987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Original output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911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Dataset A - log-log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SemiLog!$A$3:$A$18</c:f>
              <c:numCache/>
            </c:numRef>
          </c:xVal>
          <c:yVal>
            <c:numRef>
              <c:f>SemiLog!$B$3:$B$18</c:f>
              <c:numCache/>
            </c:numRef>
          </c:yVal>
          <c:smooth val="0"/>
        </c:ser>
        <c:axId val="1987232"/>
        <c:axId val="17885089"/>
      </c:scatterChart>
      <c:valAx>
        <c:axId val="1987232"/>
        <c:scaling>
          <c:logBase val="10"/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crossBetween val="midCat"/>
        <c:dispUnits/>
      </c:valAx>
      <c:valAx>
        <c:axId val="17885089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log Ouput vs. log Input</a:t>
            </a:r>
          </a:p>
        </c:rich>
      </c:tx>
      <c:layout>
        <c:manualLayout>
          <c:xMode val="factor"/>
          <c:yMode val="factor"/>
          <c:x val="0.0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625"/>
          <c:w val="0.895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LogLog!$C$3:$C$53</c:f>
              <c:numCache/>
            </c:numRef>
          </c:xVal>
          <c:yVal>
            <c:numRef>
              <c:f>LogLog!$D$3:$D$53</c:f>
              <c:numCache/>
            </c:numRef>
          </c:yVal>
          <c:smooth val="0"/>
        </c:ser>
        <c:axId val="26748074"/>
        <c:axId val="39406075"/>
      </c:scatterChart>
      <c:valAx>
        <c:axId val="26748074"/>
        <c:scaling>
          <c:orientation val="minMax"/>
          <c:max val="2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crossBetween val="midCat"/>
        <c:dispUnits/>
        <c:majorUnit val="0.5"/>
      </c:valAx>
      <c:valAx>
        <c:axId val="39406075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807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LogLog!$A$3:$A$13</c:f>
              <c:numCache/>
            </c:numRef>
          </c:xVal>
          <c:yVal>
            <c:numRef>
              <c:f>LogLog!$B$3:$B$13</c:f>
              <c:numCache/>
            </c:numRef>
          </c:yVal>
          <c:smooth val="0"/>
        </c:ser>
        <c:axId val="19110356"/>
        <c:axId val="37775477"/>
      </c:scatterChart>
      <c:valAx>
        <c:axId val="19110356"/>
        <c:scaling>
          <c:logBase val="10"/>
          <c:orientation val="minMax"/>
          <c:min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5477"/>
        <c:crosses val="autoZero"/>
        <c:crossBetween val="midCat"/>
        <c:dispUnits/>
      </c:valAx>
      <c:valAx>
        <c:axId val="37775477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Original data -- Output vs. Input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05"/>
          <c:w val="0.8995"/>
          <c:h val="0.89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LogLog!$A$3:$A$53</c:f>
              <c:numCache/>
            </c:numRef>
          </c:xVal>
          <c:yVal>
            <c:numRef>
              <c:f>LogLog!$B$3:$B$53</c:f>
              <c:numCache/>
            </c:numRef>
          </c:yVal>
          <c:smooth val="0"/>
        </c:ser>
        <c:axId val="4434974"/>
        <c:axId val="39914767"/>
      </c:scatterChart>
      <c:val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4767"/>
        <c:crosses val="autoZero"/>
        <c:crossBetween val="midCat"/>
        <c:dispUnits/>
      </c:valAx>
      <c:valAx>
        <c:axId val="3991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1125"/>
          <c:w val="0.94825"/>
          <c:h val="0.9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Cubic!$A$3:$A$52</c:f>
              <c:numCache/>
            </c:numRef>
          </c:xVal>
          <c:yVal>
            <c:numRef>
              <c:f>Cubic!$B$3:$B$52</c:f>
              <c:numCache/>
            </c:numRef>
          </c:yVal>
          <c:smooth val="1"/>
        </c:ser>
        <c:axId val="23688584"/>
        <c:axId val="11870665"/>
      </c:scatterChart>
      <c:valAx>
        <c:axId val="23688584"/>
        <c:scaling>
          <c:orientation val="minMax"/>
          <c:max val="2.5"/>
          <c:min val="-2.5"/>
        </c:scaling>
        <c:axPos val="b"/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11870665"/>
        <c:crosses val="autoZero"/>
        <c:crossBetween val="midCat"/>
        <c:dispUnits/>
        <c:majorUnit val="0.5"/>
        <c:minorUnit val="0.1"/>
      </c:valAx>
      <c:valAx>
        <c:axId val="1187066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23688584"/>
        <c:crosses val="autoZero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Polynomial!$A$3:$A$52</c:f>
              <c:numCache/>
            </c:numRef>
          </c:xVal>
          <c:yVal>
            <c:numRef>
              <c:f>Polynomial!$B$3:$B$52</c:f>
              <c:numCache/>
            </c:numRef>
          </c:yVal>
          <c:smooth val="1"/>
        </c:ser>
        <c:axId val="39727122"/>
        <c:axId val="21999779"/>
      </c:scatterChart>
      <c:valAx>
        <c:axId val="39727122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21999779"/>
        <c:crosses val="autoZero"/>
        <c:crossBetween val="midCat"/>
        <c:dispUnits/>
      </c:valAx>
      <c:valAx>
        <c:axId val="21999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397271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1125"/>
          <c:w val="0.94825"/>
          <c:h val="0.9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Quartic!$A$3:$A$52</c:f>
              <c:numCache/>
            </c:numRef>
          </c:xVal>
          <c:yVal>
            <c:numRef>
              <c:f>Quartic!$B$3:$B$52</c:f>
              <c:numCache/>
            </c:numRef>
          </c:yVal>
          <c:smooth val="1"/>
        </c:ser>
        <c:axId val="63780284"/>
        <c:axId val="37151645"/>
      </c:scatterChart>
      <c:valAx>
        <c:axId val="63780284"/>
        <c:scaling>
          <c:orientation val="minMax"/>
          <c:max val="2.5"/>
          <c:min val="-2.5"/>
        </c:scaling>
        <c:axPos val="b"/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37151645"/>
        <c:crosses val="autoZero"/>
        <c:crossBetween val="midCat"/>
        <c:dispUnits/>
        <c:majorUnit val="0.5"/>
        <c:minorUnit val="0.1"/>
      </c:valAx>
      <c:valAx>
        <c:axId val="3715164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63780284"/>
        <c:crosses val="autoZero"/>
        <c:crossBetween val="midCat"/>
        <c:dispUnits/>
        <c:majorUnit val="1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275"/>
          <c:w val="0.928"/>
          <c:h val="0.8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'Linear (noisy x)'!$A$3:$A$28</c:f>
              <c:numCache/>
            </c:numRef>
          </c:xVal>
          <c:yVal>
            <c:numRef>
              <c:f>'Linear (noisy x)'!$B$3:$B$28</c:f>
              <c:numCache/>
            </c:numRef>
          </c:yVal>
          <c:smooth val="0"/>
        </c:ser>
        <c:axId val="11866334"/>
        <c:axId val="39688143"/>
      </c:scatterChart>
      <c:val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8143"/>
        <c:crosses val="autoZero"/>
        <c:crossBetween val="midCat"/>
        <c:dispUnits/>
      </c:valAx>
      <c:valAx>
        <c:axId val="39688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663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of linear and quadratic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35"/>
          <c:w val="0.9672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'MAX-MIN'!$A$3:$A$52</c:f>
              <c:numCache/>
            </c:numRef>
          </c:xVal>
          <c:yVal>
            <c:numRef>
              <c:f>'MAX-MIN'!$B$3:$B$52</c:f>
              <c:numCache/>
            </c:numRef>
          </c:yVal>
          <c:smooth val="0"/>
        </c:ser>
        <c:axId val="65929350"/>
        <c:axId val="56493239"/>
      </c:scatterChart>
      <c:valAx>
        <c:axId val="65929350"/>
        <c:scaling>
          <c:orientation val="minMax"/>
          <c:max val="4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239"/>
        <c:crosses val="autoZero"/>
        <c:crossBetween val="midCat"/>
        <c:dispUnits/>
      </c:valAx>
      <c:valAx>
        <c:axId val="56493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9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Composite formula mode by using MAX function on two linear formulas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61"/>
          <c:w val="0.9585"/>
          <c:h val="0.9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'MAX-MIN'!$K$3:$K$13</c:f>
              <c:numCache/>
            </c:numRef>
          </c:xVal>
          <c:yVal>
            <c:numRef>
              <c:f>'MAX-MIN'!$L$3:$L$13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'MAX-MIN'!$K$3:$K$13</c:f>
              <c:numCache/>
            </c:numRef>
          </c:xVal>
          <c:yVal>
            <c:numRef>
              <c:f>'MAX-MIN'!$M$3:$M$13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'MAX-MIN'!$K$3:$K$13</c:f>
              <c:numCache/>
            </c:numRef>
          </c:xVal>
          <c:yVal>
            <c:numRef>
              <c:f>'MAX-MIN'!$N$3:$N$13</c:f>
              <c:numCache/>
            </c:numRef>
          </c:yVal>
          <c:smooth val="0"/>
        </c:ser>
        <c:axId val="38677104"/>
        <c:axId val="12549617"/>
      </c:scatterChart>
      <c:val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9617"/>
        <c:crosses val="autoZero"/>
        <c:crossBetween val="midCat"/>
        <c:dispUnits/>
        <c:majorUnit val="1"/>
      </c:valAx>
      <c:valAx>
        <c:axId val="12549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77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685"/>
          <c:w val="0.92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'IF(linear)'!$A$3:$A$11</c:f>
              <c:numCache/>
            </c:numRef>
          </c:xVal>
          <c:yVal>
            <c:numRef>
              <c:f>'IF(linear)'!$B$3:$B$11</c:f>
              <c:numCache/>
            </c:numRef>
          </c:yVal>
          <c:smooth val="0"/>
        </c:ser>
        <c:axId val="45837690"/>
        <c:axId val="9886027"/>
      </c:scatterChart>
      <c:val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6027"/>
        <c:crosses val="autoZero"/>
        <c:crossBetween val="midCat"/>
        <c:dispUnits/>
        <c:majorUnit val="2"/>
      </c:valAx>
      <c:valAx>
        <c:axId val="9886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76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IF function -- linear for x&lt;30, then exp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25"/>
          <c:w val="0.95825"/>
          <c:h val="0.9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'IF'!$A$3:$A$52</c:f>
              <c:numCache/>
            </c:numRef>
          </c:xVal>
          <c:yVal>
            <c:numRef>
              <c:f>'IF'!$B$3:$B$52</c:f>
              <c:numCache/>
            </c:numRef>
          </c:yVal>
          <c:smooth val="0"/>
        </c:ser>
        <c:axId val="21865380"/>
        <c:axId val="62570693"/>
      </c:scatterChart>
      <c:valAx>
        <c:axId val="21865380"/>
        <c:scaling>
          <c:orientation val="minMax"/>
          <c:max val="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0693"/>
        <c:crosses val="autoZero"/>
        <c:crossBetween val="midCat"/>
        <c:dispUnits/>
      </c:valAx>
      <c:valAx>
        <c:axId val="62570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Exponential!$A$3:$A$12</c:f>
              <c:numCache/>
            </c:numRef>
          </c:xVal>
          <c:yVal>
            <c:numRef>
              <c:f>Exponential!$B$3:$B$12</c:f>
              <c:numCache/>
            </c:numRef>
          </c:yVal>
          <c:smooth val="0"/>
        </c:ser>
        <c:axId val="21648968"/>
        <c:axId val="60622985"/>
      </c:scatterChart>
      <c:valAx>
        <c:axId val="2164896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22985"/>
        <c:crosses val="autoZero"/>
        <c:crossBetween val="midCat"/>
        <c:dispUnits/>
      </c:val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Exponential cooling to a non-zero baseline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"/>
          <c:w val="0.9532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'Exp+base'!$A$3:$A$22</c:f>
              <c:numCache/>
            </c:numRef>
          </c:xVal>
          <c:yVal>
            <c:numRef>
              <c:f>'Exp+base'!$B$3:$B$22</c:f>
              <c:numCache/>
            </c:numRef>
          </c:yVal>
          <c:smooth val="0"/>
        </c:ser>
        <c:axId val="8735954"/>
        <c:axId val="11514723"/>
      </c:scatterChart>
      <c:val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723"/>
        <c:crosses val="autoZero"/>
        <c:crossBetween val="midCat"/>
        <c:dispUnits/>
      </c:valAx>
      <c:valAx>
        <c:axId val="1151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5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75"/>
          <c:w val="0.81475"/>
          <c:h val="0.9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'Two exponentials'!$A$3:$A$20</c:f>
              <c:numCache/>
            </c:numRef>
          </c:xVal>
          <c:yVal>
            <c:numRef>
              <c:f>'Two exponentials'!$B$3:$B$20</c:f>
              <c:numCache/>
            </c:numRef>
          </c:yVal>
          <c:smooth val="0"/>
        </c:ser>
        <c:axId val="36523644"/>
        <c:axId val="60277341"/>
      </c:scatterChart>
      <c:val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 val="autoZero"/>
        <c:crossBetween val="midCat"/>
        <c:dispUnits/>
      </c:val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23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75"/>
          <c:y val="0.42275"/>
          <c:w val="0.13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Two exponential components with differing decay rates</a:t>
            </a:r>
          </a:p>
        </c:rich>
      </c:tx>
      <c:layout>
        <c:manualLayout>
          <c:xMode val="factor"/>
          <c:yMode val="factor"/>
          <c:x val="-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475"/>
          <c:w val="0.9645"/>
          <c:h val="0.91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'Two exponentials'!$A$3:$A$20</c:f>
              <c:numCache/>
            </c:numRef>
          </c:xVal>
          <c:yVal>
            <c:numRef>
              <c:f>'Two exponentials'!$B$3:$B$20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exponentials'!$A$3:$A$20</c:f>
              <c:numCache/>
            </c:numRef>
          </c:xVal>
          <c:yVal>
            <c:numRef>
              <c:f>'Two exponentials'!$C$3:$C$20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'Two exponentials'!$A$3:$A$20</c:f>
              <c:numCache/>
            </c:numRef>
          </c:xVal>
          <c:yVal>
            <c:numRef>
              <c:f>'Two exponentials'!$D$3:$D$20</c:f>
              <c:numCache/>
            </c:numRef>
          </c:yVal>
          <c:smooth val="0"/>
        </c:ser>
        <c:axId val="5625158"/>
        <c:axId val="50626423"/>
      </c:scatterChart>
      <c:val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crossBetween val="midCat"/>
        <c:dispUnits/>
      </c:valAx>
      <c:valAx>
        <c:axId val="50626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1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QuadVertex!$A$3:$A$29</c:f>
              <c:numCache/>
            </c:numRef>
          </c:xVal>
          <c:yVal>
            <c:numRef>
              <c:f>QuadVertex!$B$3:$B$29</c:f>
              <c:numCache/>
            </c:numRef>
          </c:yVal>
          <c:smooth val="0"/>
        </c:ser>
        <c:axId val="52984624"/>
        <c:axId val="7099569"/>
      </c:scatterChart>
      <c:valAx>
        <c:axId val="52984624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569"/>
        <c:crosses val="autoZero"/>
        <c:crossBetween val="midCat"/>
        <c:dispUnits/>
        <c:majorUnit val="10"/>
      </c:valAx>
      <c:valAx>
        <c:axId val="709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4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14</xdr:row>
      <xdr:rowOff>38100</xdr:rowOff>
    </xdr:from>
    <xdr:to>
      <xdr:col>6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400175" y="2305050"/>
        <a:ext cx="29146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38100</xdr:rowOff>
    </xdr:from>
    <xdr:to>
      <xdr:col>15</xdr:col>
      <xdr:colOff>9525</xdr:colOff>
      <xdr:row>14</xdr:row>
      <xdr:rowOff>9525</xdr:rowOff>
    </xdr:to>
    <xdr:graphicFrame>
      <xdr:nvGraphicFramePr>
        <xdr:cNvPr id="1" name="Chart 2"/>
        <xdr:cNvGraphicFramePr/>
      </xdr:nvGraphicFramePr>
      <xdr:xfrm>
        <a:off x="3305175" y="361950"/>
        <a:ext cx="59912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23</xdr:row>
      <xdr:rowOff>38100</xdr:rowOff>
    </xdr:from>
    <xdr:to>
      <xdr:col>11</xdr:col>
      <xdr:colOff>190500</xdr:colOff>
      <xdr:row>34</xdr:row>
      <xdr:rowOff>95250</xdr:rowOff>
    </xdr:to>
    <xdr:graphicFrame>
      <xdr:nvGraphicFramePr>
        <xdr:cNvPr id="1" name="Chart 2"/>
        <xdr:cNvGraphicFramePr/>
      </xdr:nvGraphicFramePr>
      <xdr:xfrm>
        <a:off x="2333625" y="3762375"/>
        <a:ext cx="4667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15</xdr:row>
      <xdr:rowOff>28575</xdr:rowOff>
    </xdr:from>
    <xdr:to>
      <xdr:col>5</xdr:col>
      <xdr:colOff>142875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1704975" y="2457450"/>
        <a:ext cx="15335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85725</xdr:rowOff>
    </xdr:from>
    <xdr:to>
      <xdr:col>9</xdr:col>
      <xdr:colOff>342900</xdr:colOff>
      <xdr:row>12</xdr:row>
      <xdr:rowOff>38100</xdr:rowOff>
    </xdr:to>
    <xdr:graphicFrame>
      <xdr:nvGraphicFramePr>
        <xdr:cNvPr id="1" name="Chart 2"/>
        <xdr:cNvGraphicFramePr/>
      </xdr:nvGraphicFramePr>
      <xdr:xfrm>
        <a:off x="4181475" y="247650"/>
        <a:ext cx="19907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33</xdr:row>
      <xdr:rowOff>66675</xdr:rowOff>
    </xdr:from>
    <xdr:to>
      <xdr:col>13</xdr:col>
      <xdr:colOff>333375</xdr:colOff>
      <xdr:row>49</xdr:row>
      <xdr:rowOff>57150</xdr:rowOff>
    </xdr:to>
    <xdr:graphicFrame>
      <xdr:nvGraphicFramePr>
        <xdr:cNvPr id="2" name="Chart 3"/>
        <xdr:cNvGraphicFramePr/>
      </xdr:nvGraphicFramePr>
      <xdr:xfrm>
        <a:off x="3971925" y="5410200"/>
        <a:ext cx="46672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581025</xdr:colOff>
      <xdr:row>205</xdr:row>
      <xdr:rowOff>38100</xdr:rowOff>
    </xdr:from>
    <xdr:to>
      <xdr:col>11</xdr:col>
      <xdr:colOff>295275</xdr:colOff>
      <xdr:row>221</xdr:row>
      <xdr:rowOff>123825</xdr:rowOff>
    </xdr:to>
    <xdr:graphicFrame>
      <xdr:nvGraphicFramePr>
        <xdr:cNvPr id="3" name="Chart 4"/>
        <xdr:cNvGraphicFramePr/>
      </xdr:nvGraphicFramePr>
      <xdr:xfrm>
        <a:off x="2695575" y="33470850"/>
        <a:ext cx="466725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7</xdr:col>
      <xdr:colOff>552450</xdr:colOff>
      <xdr:row>34</xdr:row>
      <xdr:rowOff>95250</xdr:rowOff>
    </xdr:to>
    <xdr:graphicFrame>
      <xdr:nvGraphicFramePr>
        <xdr:cNvPr id="4" name="Chart 5"/>
        <xdr:cNvGraphicFramePr/>
      </xdr:nvGraphicFramePr>
      <xdr:xfrm>
        <a:off x="2114550" y="2914650"/>
        <a:ext cx="302895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23</xdr:row>
      <xdr:rowOff>38100</xdr:rowOff>
    </xdr:from>
    <xdr:to>
      <xdr:col>10</xdr:col>
      <xdr:colOff>38100</xdr:colOff>
      <xdr:row>39</xdr:row>
      <xdr:rowOff>123825</xdr:rowOff>
    </xdr:to>
    <xdr:graphicFrame>
      <xdr:nvGraphicFramePr>
        <xdr:cNvPr id="1" name="Chart 4"/>
        <xdr:cNvGraphicFramePr/>
      </xdr:nvGraphicFramePr>
      <xdr:xfrm>
        <a:off x="2333625" y="3762375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838200</xdr:colOff>
      <xdr:row>43</xdr:row>
      <xdr:rowOff>19050</xdr:rowOff>
    </xdr:from>
    <xdr:to>
      <xdr:col>11</xdr:col>
      <xdr:colOff>295275</xdr:colOff>
      <xdr:row>53</xdr:row>
      <xdr:rowOff>85725</xdr:rowOff>
    </xdr:to>
    <xdr:graphicFrame>
      <xdr:nvGraphicFramePr>
        <xdr:cNvPr id="2" name="Chart 6"/>
        <xdr:cNvGraphicFramePr/>
      </xdr:nvGraphicFramePr>
      <xdr:xfrm>
        <a:off x="3209925" y="6981825"/>
        <a:ext cx="4667250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66675</xdr:rowOff>
    </xdr:from>
    <xdr:to>
      <xdr:col>13</xdr:col>
      <xdr:colOff>333375</xdr:colOff>
      <xdr:row>49</xdr:row>
      <xdr:rowOff>57150</xdr:rowOff>
    </xdr:to>
    <xdr:graphicFrame>
      <xdr:nvGraphicFramePr>
        <xdr:cNvPr id="1" name="Chart 4"/>
        <xdr:cNvGraphicFramePr/>
      </xdr:nvGraphicFramePr>
      <xdr:xfrm>
        <a:off x="3971925" y="5410200"/>
        <a:ext cx="46672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6</xdr:row>
      <xdr:rowOff>0</xdr:rowOff>
    </xdr:from>
    <xdr:to>
      <xdr:col>14</xdr:col>
      <xdr:colOff>228600</xdr:colOff>
      <xdr:row>22</xdr:row>
      <xdr:rowOff>85725</xdr:rowOff>
    </xdr:to>
    <xdr:graphicFrame>
      <xdr:nvGraphicFramePr>
        <xdr:cNvPr id="2" name="Chart 6"/>
        <xdr:cNvGraphicFramePr/>
      </xdr:nvGraphicFramePr>
      <xdr:xfrm>
        <a:off x="4486275" y="971550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14</xdr:row>
      <xdr:rowOff>133350</xdr:rowOff>
    </xdr:from>
    <xdr:to>
      <xdr:col>6</xdr:col>
      <xdr:colOff>257175</xdr:colOff>
      <xdr:row>25</xdr:row>
      <xdr:rowOff>104775</xdr:rowOff>
    </xdr:to>
    <xdr:graphicFrame>
      <xdr:nvGraphicFramePr>
        <xdr:cNvPr id="1" name="Chart 7"/>
        <xdr:cNvGraphicFramePr/>
      </xdr:nvGraphicFramePr>
      <xdr:xfrm>
        <a:off x="2466975" y="2400300"/>
        <a:ext cx="15049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22</xdr:row>
      <xdr:rowOff>152400</xdr:rowOff>
    </xdr:from>
    <xdr:to>
      <xdr:col>11</xdr:col>
      <xdr:colOff>409575</xdr:colOff>
      <xdr:row>39</xdr:row>
      <xdr:rowOff>76200</xdr:rowOff>
    </xdr:to>
    <xdr:graphicFrame>
      <xdr:nvGraphicFramePr>
        <xdr:cNvPr id="2" name="Chart 9"/>
        <xdr:cNvGraphicFramePr/>
      </xdr:nvGraphicFramePr>
      <xdr:xfrm>
        <a:off x="2552700" y="3714750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16</xdr:row>
      <xdr:rowOff>9525</xdr:rowOff>
    </xdr:from>
    <xdr:to>
      <xdr:col>10</xdr:col>
      <xdr:colOff>114300</xdr:colOff>
      <xdr:row>27</xdr:row>
      <xdr:rowOff>57150</xdr:rowOff>
    </xdr:to>
    <xdr:graphicFrame>
      <xdr:nvGraphicFramePr>
        <xdr:cNvPr id="1" name="Chart 4"/>
        <xdr:cNvGraphicFramePr/>
      </xdr:nvGraphicFramePr>
      <xdr:xfrm>
        <a:off x="4400550" y="2628900"/>
        <a:ext cx="244792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28</xdr:row>
      <xdr:rowOff>85725</xdr:rowOff>
    </xdr:from>
    <xdr:to>
      <xdr:col>13</xdr:col>
      <xdr:colOff>457200</xdr:colOff>
      <xdr:row>37</xdr:row>
      <xdr:rowOff>95250</xdr:rowOff>
    </xdr:to>
    <xdr:graphicFrame>
      <xdr:nvGraphicFramePr>
        <xdr:cNvPr id="2" name="Chart 5"/>
        <xdr:cNvGraphicFramePr/>
      </xdr:nvGraphicFramePr>
      <xdr:xfrm>
        <a:off x="4371975" y="4648200"/>
        <a:ext cx="4676775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17</xdr:row>
      <xdr:rowOff>66675</xdr:rowOff>
    </xdr:from>
    <xdr:to>
      <xdr:col>5</xdr:col>
      <xdr:colOff>438150</xdr:colOff>
      <xdr:row>28</xdr:row>
      <xdr:rowOff>57150</xdr:rowOff>
    </xdr:to>
    <xdr:graphicFrame>
      <xdr:nvGraphicFramePr>
        <xdr:cNvPr id="1" name="Chart 2"/>
        <xdr:cNvGraphicFramePr/>
      </xdr:nvGraphicFramePr>
      <xdr:xfrm>
        <a:off x="2114550" y="2819400"/>
        <a:ext cx="14192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9</xdr:row>
      <xdr:rowOff>76200</xdr:rowOff>
    </xdr:from>
    <xdr:to>
      <xdr:col>14</xdr:col>
      <xdr:colOff>257175</xdr:colOff>
      <xdr:row>25</xdr:row>
      <xdr:rowOff>142875</xdr:rowOff>
    </xdr:to>
    <xdr:graphicFrame>
      <xdr:nvGraphicFramePr>
        <xdr:cNvPr id="2" name="Chart 4"/>
        <xdr:cNvGraphicFramePr/>
      </xdr:nvGraphicFramePr>
      <xdr:xfrm>
        <a:off x="4257675" y="1533525"/>
        <a:ext cx="466725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15</xdr:row>
      <xdr:rowOff>76200</xdr:rowOff>
    </xdr:from>
    <xdr:to>
      <xdr:col>5</xdr:col>
      <xdr:colOff>66675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666875" y="2505075"/>
        <a:ext cx="152400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15</xdr:row>
      <xdr:rowOff>0</xdr:rowOff>
    </xdr:from>
    <xdr:to>
      <xdr:col>5</xdr:col>
      <xdr:colOff>600075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1866900" y="2428875"/>
        <a:ext cx="182880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16</xdr:row>
      <xdr:rowOff>0</xdr:rowOff>
    </xdr:from>
    <xdr:to>
      <xdr:col>8</xdr:col>
      <xdr:colOff>285750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943225" y="2686050"/>
        <a:ext cx="27146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27</xdr:row>
      <xdr:rowOff>152400</xdr:rowOff>
    </xdr:from>
    <xdr:to>
      <xdr:col>7</xdr:col>
      <xdr:colOff>19050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2943225" y="4619625"/>
        <a:ext cx="1828800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50</xdr:row>
      <xdr:rowOff>142875</xdr:rowOff>
    </xdr:from>
    <xdr:to>
      <xdr:col>7</xdr:col>
      <xdr:colOff>19050</xdr:colOff>
      <xdr:row>61</xdr:row>
      <xdr:rowOff>152400</xdr:rowOff>
    </xdr:to>
    <xdr:graphicFrame>
      <xdr:nvGraphicFramePr>
        <xdr:cNvPr id="3" name="Chart 3"/>
        <xdr:cNvGraphicFramePr/>
      </xdr:nvGraphicFramePr>
      <xdr:xfrm>
        <a:off x="2952750" y="8334375"/>
        <a:ext cx="1819275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39</xdr:row>
      <xdr:rowOff>47625</xdr:rowOff>
    </xdr:from>
    <xdr:to>
      <xdr:col>7</xdr:col>
      <xdr:colOff>19050</xdr:colOff>
      <xdr:row>50</xdr:row>
      <xdr:rowOff>57150</xdr:rowOff>
    </xdr:to>
    <xdr:graphicFrame>
      <xdr:nvGraphicFramePr>
        <xdr:cNvPr id="4" name="Chart 4"/>
        <xdr:cNvGraphicFramePr/>
      </xdr:nvGraphicFramePr>
      <xdr:xfrm>
        <a:off x="2943225" y="6457950"/>
        <a:ext cx="182880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495300</xdr:colOff>
      <xdr:row>6</xdr:row>
      <xdr:rowOff>123825</xdr:rowOff>
    </xdr:from>
    <xdr:to>
      <xdr:col>9</xdr:col>
      <xdr:colOff>304800</xdr:colOff>
      <xdr:row>17</xdr:row>
      <xdr:rowOff>104775</xdr:rowOff>
    </xdr:to>
    <xdr:graphicFrame>
      <xdr:nvGraphicFramePr>
        <xdr:cNvPr id="5" name="Chart 5"/>
        <xdr:cNvGraphicFramePr/>
      </xdr:nvGraphicFramePr>
      <xdr:xfrm>
        <a:off x="4629150" y="1143000"/>
        <a:ext cx="1666875" cy="1809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18</xdr:row>
      <xdr:rowOff>28575</xdr:rowOff>
    </xdr:from>
    <xdr:to>
      <xdr:col>15</xdr:col>
      <xdr:colOff>123825</xdr:colOff>
      <xdr:row>31</xdr:row>
      <xdr:rowOff>142875</xdr:rowOff>
    </xdr:to>
    <xdr:graphicFrame>
      <xdr:nvGraphicFramePr>
        <xdr:cNvPr id="1" name="Chart 5"/>
        <xdr:cNvGraphicFramePr/>
      </xdr:nvGraphicFramePr>
      <xdr:xfrm>
        <a:off x="7972425" y="2943225"/>
        <a:ext cx="19907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17</xdr:row>
      <xdr:rowOff>142875</xdr:rowOff>
    </xdr:from>
    <xdr:to>
      <xdr:col>8</xdr:col>
      <xdr:colOff>381000</xdr:colOff>
      <xdr:row>29</xdr:row>
      <xdr:rowOff>9525</xdr:rowOff>
    </xdr:to>
    <xdr:graphicFrame>
      <xdr:nvGraphicFramePr>
        <xdr:cNvPr id="2" name="Chart 6"/>
        <xdr:cNvGraphicFramePr/>
      </xdr:nvGraphicFramePr>
      <xdr:xfrm>
        <a:off x="3914775" y="2895600"/>
        <a:ext cx="19716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438150</xdr:colOff>
      <xdr:row>17</xdr:row>
      <xdr:rowOff>152400</xdr:rowOff>
    </xdr:from>
    <xdr:to>
      <xdr:col>11</xdr:col>
      <xdr:colOff>561975</xdr:colOff>
      <xdr:row>31</xdr:row>
      <xdr:rowOff>123825</xdr:rowOff>
    </xdr:to>
    <xdr:graphicFrame>
      <xdr:nvGraphicFramePr>
        <xdr:cNvPr id="3" name="Chart 7"/>
        <xdr:cNvGraphicFramePr/>
      </xdr:nvGraphicFramePr>
      <xdr:xfrm>
        <a:off x="5943600" y="2905125"/>
        <a:ext cx="19812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14</xdr:row>
      <xdr:rowOff>142875</xdr:rowOff>
    </xdr:from>
    <xdr:to>
      <xdr:col>5</xdr:col>
      <xdr:colOff>219075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000250" y="2409825"/>
        <a:ext cx="15716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14</xdr:row>
      <xdr:rowOff>142875</xdr:rowOff>
    </xdr:from>
    <xdr:to>
      <xdr:col>5</xdr:col>
      <xdr:colOff>209550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000250" y="2409825"/>
        <a:ext cx="15621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14</xdr:row>
      <xdr:rowOff>142875</xdr:rowOff>
    </xdr:from>
    <xdr:to>
      <xdr:col>5</xdr:col>
      <xdr:colOff>219075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809750" y="2409825"/>
        <a:ext cx="15716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14</xdr:row>
      <xdr:rowOff>123825</xdr:rowOff>
    </xdr:from>
    <xdr:to>
      <xdr:col>7</xdr:col>
      <xdr:colOff>485775</xdr:colOff>
      <xdr:row>31</xdr:row>
      <xdr:rowOff>47625</xdr:rowOff>
    </xdr:to>
    <xdr:graphicFrame>
      <xdr:nvGraphicFramePr>
        <xdr:cNvPr id="1" name="Chart 2"/>
        <xdr:cNvGraphicFramePr/>
      </xdr:nvGraphicFramePr>
      <xdr:xfrm>
        <a:off x="1838325" y="2390775"/>
        <a:ext cx="29813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16</xdr:row>
      <xdr:rowOff>123825</xdr:rowOff>
    </xdr:from>
    <xdr:to>
      <xdr:col>16</xdr:col>
      <xdr:colOff>123825</xdr:colOff>
      <xdr:row>29</xdr:row>
      <xdr:rowOff>133350</xdr:rowOff>
    </xdr:to>
    <xdr:graphicFrame>
      <xdr:nvGraphicFramePr>
        <xdr:cNvPr id="2" name="Chart 3"/>
        <xdr:cNvGraphicFramePr/>
      </xdr:nvGraphicFramePr>
      <xdr:xfrm>
        <a:off x="5362575" y="2714625"/>
        <a:ext cx="46672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7</xdr:row>
      <xdr:rowOff>47625</xdr:rowOff>
    </xdr:from>
    <xdr:to>
      <xdr:col>10</xdr:col>
      <xdr:colOff>123825</xdr:colOff>
      <xdr:row>16</xdr:row>
      <xdr:rowOff>66675</xdr:rowOff>
    </xdr:to>
    <xdr:graphicFrame>
      <xdr:nvGraphicFramePr>
        <xdr:cNvPr id="1" name="Chart 2"/>
        <xdr:cNvGraphicFramePr/>
      </xdr:nvGraphicFramePr>
      <xdr:xfrm>
        <a:off x="3800475" y="1181100"/>
        <a:ext cx="25146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15</xdr:row>
      <xdr:rowOff>57150</xdr:rowOff>
    </xdr:from>
    <xdr:to>
      <xdr:col>7</xdr:col>
      <xdr:colOff>47625</xdr:colOff>
      <xdr:row>31</xdr:row>
      <xdr:rowOff>142875</xdr:rowOff>
    </xdr:to>
    <xdr:graphicFrame>
      <xdr:nvGraphicFramePr>
        <xdr:cNvPr id="1" name="Chart 3"/>
        <xdr:cNvGraphicFramePr/>
      </xdr:nvGraphicFramePr>
      <xdr:xfrm>
        <a:off x="1562100" y="2486025"/>
        <a:ext cx="28194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15</xdr:row>
      <xdr:rowOff>123825</xdr:rowOff>
    </xdr:from>
    <xdr:to>
      <xdr:col>7</xdr:col>
      <xdr:colOff>371475</xdr:colOff>
      <xdr:row>27</xdr:row>
      <xdr:rowOff>85725</xdr:rowOff>
    </xdr:to>
    <xdr:graphicFrame>
      <xdr:nvGraphicFramePr>
        <xdr:cNvPr id="1" name="Chart 2"/>
        <xdr:cNvGraphicFramePr/>
      </xdr:nvGraphicFramePr>
      <xdr:xfrm>
        <a:off x="1752600" y="2552700"/>
        <a:ext cx="29527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15</xdr:row>
      <xdr:rowOff>123825</xdr:rowOff>
    </xdr:from>
    <xdr:to>
      <xdr:col>6</xdr:col>
      <xdr:colOff>514350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1495425" y="2552700"/>
        <a:ext cx="273367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17</xdr:row>
      <xdr:rowOff>9525</xdr:rowOff>
    </xdr:from>
    <xdr:to>
      <xdr:col>5</xdr:col>
      <xdr:colOff>295275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2038350" y="2762250"/>
        <a:ext cx="150495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19050</xdr:rowOff>
    </xdr:from>
    <xdr:to>
      <xdr:col>7</xdr:col>
      <xdr:colOff>457200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2009775" y="2447925"/>
        <a:ext cx="29337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34</xdr:row>
      <xdr:rowOff>142875</xdr:rowOff>
    </xdr:from>
    <xdr:to>
      <xdr:col>13</xdr:col>
      <xdr:colOff>142875</xdr:colOff>
      <xdr:row>51</xdr:row>
      <xdr:rowOff>66675</xdr:rowOff>
    </xdr:to>
    <xdr:graphicFrame>
      <xdr:nvGraphicFramePr>
        <xdr:cNvPr id="1" name="Chart 2"/>
        <xdr:cNvGraphicFramePr/>
      </xdr:nvGraphicFramePr>
      <xdr:xfrm>
        <a:off x="3981450" y="5648325"/>
        <a:ext cx="46672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15</xdr:row>
      <xdr:rowOff>38100</xdr:rowOff>
    </xdr:from>
    <xdr:to>
      <xdr:col>10</xdr:col>
      <xdr:colOff>409575</xdr:colOff>
      <xdr:row>25</xdr:row>
      <xdr:rowOff>76200</xdr:rowOff>
    </xdr:to>
    <xdr:graphicFrame>
      <xdr:nvGraphicFramePr>
        <xdr:cNvPr id="2" name="Chart 3"/>
        <xdr:cNvGraphicFramePr/>
      </xdr:nvGraphicFramePr>
      <xdr:xfrm>
        <a:off x="3209925" y="2466975"/>
        <a:ext cx="38481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13</xdr:row>
      <xdr:rowOff>114300</xdr:rowOff>
    </xdr:from>
    <xdr:to>
      <xdr:col>6</xdr:col>
      <xdr:colOff>533400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714625" y="2219325"/>
        <a:ext cx="15335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13</xdr:row>
      <xdr:rowOff>76200</xdr:rowOff>
    </xdr:from>
    <xdr:to>
      <xdr:col>6</xdr:col>
      <xdr:colOff>581025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1381125" y="2181225"/>
        <a:ext cx="29146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3" sqref="B3"/>
    </sheetView>
  </sheetViews>
  <sheetFormatPr defaultColWidth="9.28125" defaultRowHeight="12.75"/>
  <cols>
    <col min="1" max="16384" width="9.28125" style="2" customWidth="1"/>
  </cols>
  <sheetData>
    <row r="1" spans="1:4" ht="12.75">
      <c r="A1" s="1" t="s">
        <v>2</v>
      </c>
      <c r="B1" s="1" t="s">
        <v>3</v>
      </c>
      <c r="C1" s="5" t="s">
        <v>37</v>
      </c>
      <c r="D1" s="3"/>
    </row>
    <row r="2" spans="1:5" ht="12.75">
      <c r="A2" s="1" t="s">
        <v>0</v>
      </c>
      <c r="B2" s="1" t="s">
        <v>1</v>
      </c>
      <c r="D2" s="4"/>
      <c r="E2" s="2" t="s">
        <v>14</v>
      </c>
    </row>
    <row r="3" spans="1:5" ht="12.75">
      <c r="A3" s="2">
        <f>D10</f>
        <v>-10</v>
      </c>
      <c r="B3" s="9">
        <f ca="1">ROUND(0+D$12*NORMSINV(RAND()),D$13)</f>
        <v>0</v>
      </c>
      <c r="D3" s="6"/>
      <c r="E3" s="2" t="s">
        <v>15</v>
      </c>
    </row>
    <row r="4" spans="1:5" ht="12.75">
      <c r="A4" s="2">
        <f aca="true" t="shared" si="0" ref="A4:A23">A3+D$11</f>
        <v>-9</v>
      </c>
      <c r="B4" s="9">
        <f aca="true" ca="1" t="shared" si="1" ref="B4:B23">ROUND(0+D$12*NORMSINV(RAND()),D$13)</f>
        <v>0</v>
      </c>
      <c r="D4" s="4"/>
      <c r="E4" s="2" t="s">
        <v>16</v>
      </c>
    </row>
    <row r="5" spans="1:5" ht="12.75">
      <c r="A5" s="2">
        <f t="shared" si="0"/>
        <v>-8</v>
      </c>
      <c r="B5" s="9">
        <f ca="1" t="shared" si="1"/>
        <v>0</v>
      </c>
      <c r="D5" s="4"/>
      <c r="E5" s="7" t="s">
        <v>17</v>
      </c>
    </row>
    <row r="6" spans="1:4" ht="12.75">
      <c r="A6" s="2">
        <f t="shared" si="0"/>
        <v>-7</v>
      </c>
      <c r="B6" s="9">
        <f ca="1" t="shared" si="1"/>
        <v>0</v>
      </c>
      <c r="D6" s="7"/>
    </row>
    <row r="7" spans="1:5" ht="12.75">
      <c r="A7" s="2">
        <f t="shared" si="0"/>
        <v>-6</v>
      </c>
      <c r="B7" s="9">
        <f ca="1" t="shared" si="1"/>
        <v>0</v>
      </c>
      <c r="D7" s="8">
        <f>COUNT(B3:B100)</f>
        <v>21</v>
      </c>
      <c r="E7" s="2" t="s">
        <v>8</v>
      </c>
    </row>
    <row r="8" spans="1:4" ht="12.75">
      <c r="A8" s="2">
        <f t="shared" si="0"/>
        <v>-5</v>
      </c>
      <c r="B8" s="9">
        <f ca="1" t="shared" si="1"/>
        <v>0</v>
      </c>
      <c r="D8" s="7"/>
    </row>
    <row r="9" spans="1:5" ht="12.75">
      <c r="A9" s="2">
        <f t="shared" si="0"/>
        <v>-4</v>
      </c>
      <c r="B9" s="9">
        <f ca="1" t="shared" si="1"/>
        <v>0</v>
      </c>
      <c r="D9" s="10"/>
      <c r="E9" s="3"/>
    </row>
    <row r="10" spans="1:5" ht="12.75">
      <c r="A10" s="2">
        <f t="shared" si="0"/>
        <v>-3</v>
      </c>
      <c r="B10" s="9">
        <f ca="1" t="shared" si="1"/>
        <v>0</v>
      </c>
      <c r="D10" s="11">
        <v>-10</v>
      </c>
      <c r="E10" s="7" t="s">
        <v>9</v>
      </c>
    </row>
    <row r="11" spans="1:5" ht="12.75">
      <c r="A11" s="2">
        <f t="shared" si="0"/>
        <v>-2</v>
      </c>
      <c r="B11" s="9">
        <f ca="1" t="shared" si="1"/>
        <v>0</v>
      </c>
      <c r="D11" s="11">
        <v>1</v>
      </c>
      <c r="E11" s="7" t="s">
        <v>10</v>
      </c>
    </row>
    <row r="12" spans="1:5" ht="12.75">
      <c r="A12" s="2">
        <f t="shared" si="0"/>
        <v>-1</v>
      </c>
      <c r="B12" s="9">
        <f ca="1" t="shared" si="1"/>
        <v>0</v>
      </c>
      <c r="D12" s="11">
        <v>0</v>
      </c>
      <c r="E12" s="7" t="s">
        <v>11</v>
      </c>
    </row>
    <row r="13" spans="1:5" ht="12.75">
      <c r="A13" s="2">
        <f t="shared" si="0"/>
        <v>0</v>
      </c>
      <c r="B13" s="9">
        <f ca="1" t="shared" si="1"/>
        <v>0</v>
      </c>
      <c r="D13" s="11">
        <v>2</v>
      </c>
      <c r="E13" s="7" t="s">
        <v>36</v>
      </c>
    </row>
    <row r="14" spans="1:2" ht="12.75">
      <c r="A14" s="2">
        <f t="shared" si="0"/>
        <v>1</v>
      </c>
      <c r="B14" s="9">
        <f ca="1" t="shared" si="1"/>
        <v>0</v>
      </c>
    </row>
    <row r="15" spans="1:2" ht="12.75">
      <c r="A15" s="2">
        <f t="shared" si="0"/>
        <v>2</v>
      </c>
      <c r="B15" s="9">
        <f ca="1" t="shared" si="1"/>
        <v>0</v>
      </c>
    </row>
    <row r="16" spans="1:2" ht="12.75">
      <c r="A16" s="2">
        <f t="shared" si="0"/>
        <v>3</v>
      </c>
      <c r="B16" s="9">
        <f ca="1" t="shared" si="1"/>
        <v>0</v>
      </c>
    </row>
    <row r="17" spans="1:2" ht="12.75">
      <c r="A17" s="2">
        <f t="shared" si="0"/>
        <v>4</v>
      </c>
      <c r="B17" s="9">
        <f ca="1" t="shared" si="1"/>
        <v>0</v>
      </c>
    </row>
    <row r="18" spans="1:2" ht="12.75">
      <c r="A18" s="2">
        <f t="shared" si="0"/>
        <v>5</v>
      </c>
      <c r="B18" s="9">
        <f ca="1" t="shared" si="1"/>
        <v>0</v>
      </c>
    </row>
    <row r="19" spans="1:2" ht="12.75">
      <c r="A19" s="2">
        <f t="shared" si="0"/>
        <v>6</v>
      </c>
      <c r="B19" s="9">
        <f ca="1" t="shared" si="1"/>
        <v>0</v>
      </c>
    </row>
    <row r="20" spans="1:2" ht="12.75">
      <c r="A20" s="2">
        <f t="shared" si="0"/>
        <v>7</v>
      </c>
      <c r="B20" s="9">
        <f ca="1" t="shared" si="1"/>
        <v>0</v>
      </c>
    </row>
    <row r="21" spans="1:2" ht="12.75">
      <c r="A21" s="2">
        <f t="shared" si="0"/>
        <v>8</v>
      </c>
      <c r="B21" s="9">
        <f ca="1" t="shared" si="1"/>
        <v>0</v>
      </c>
    </row>
    <row r="22" spans="1:2" ht="12.75">
      <c r="A22" s="2">
        <f t="shared" si="0"/>
        <v>9</v>
      </c>
      <c r="B22" s="9">
        <f ca="1" t="shared" si="1"/>
        <v>0</v>
      </c>
    </row>
    <row r="23" spans="1:2" ht="12.75">
      <c r="A23" s="2">
        <f t="shared" si="0"/>
        <v>10</v>
      </c>
      <c r="B23" s="9">
        <f ca="1" t="shared" si="1"/>
        <v>0</v>
      </c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spans="1:3" ht="12.75">
      <c r="A1" t="s">
        <v>29</v>
      </c>
      <c r="C1" t="s">
        <v>30</v>
      </c>
    </row>
    <row r="2" ht="12.75">
      <c r="A2" t="s">
        <v>22</v>
      </c>
    </row>
    <row r="3" spans="1:4" ht="12.75">
      <c r="A3">
        <v>1</v>
      </c>
      <c r="B3" t="s">
        <v>23</v>
      </c>
      <c r="C3">
        <f>A3</f>
        <v>1</v>
      </c>
      <c r="D3" t="s">
        <v>23</v>
      </c>
    </row>
    <row r="4" spans="1:4" ht="12.75">
      <c r="A4">
        <v>0</v>
      </c>
      <c r="B4" t="s">
        <v>24</v>
      </c>
      <c r="C4">
        <f>-A4/(2*A3)</f>
        <v>0</v>
      </c>
      <c r="D4" t="s">
        <v>26</v>
      </c>
    </row>
    <row r="5" spans="1:4" ht="12.75">
      <c r="A5">
        <v>0</v>
      </c>
      <c r="B5" t="s">
        <v>25</v>
      </c>
      <c r="C5">
        <f>A5-(A4^2/(4*A3))</f>
        <v>0</v>
      </c>
      <c r="D5" t="s">
        <v>27</v>
      </c>
    </row>
    <row r="7" ht="12.75">
      <c r="A7" t="s">
        <v>28</v>
      </c>
    </row>
    <row r="8" spans="1:4" ht="12.75">
      <c r="A8">
        <v>1</v>
      </c>
      <c r="B8" t="s">
        <v>23</v>
      </c>
      <c r="C8">
        <v>1</v>
      </c>
      <c r="D8" t="s">
        <v>23</v>
      </c>
    </row>
    <row r="9" spans="1:4" ht="12.75">
      <c r="A9">
        <v>0</v>
      </c>
      <c r="B9" t="s">
        <v>26</v>
      </c>
      <c r="C9">
        <f>-2*A8*A9</f>
        <v>0</v>
      </c>
      <c r="D9" t="s">
        <v>24</v>
      </c>
    </row>
    <row r="10" spans="1:4" ht="12.75">
      <c r="A10">
        <v>0</v>
      </c>
      <c r="B10" t="s">
        <v>27</v>
      </c>
      <c r="C10">
        <f>A10+A8*A9^2</f>
        <v>0</v>
      </c>
      <c r="D10" t="s">
        <v>25</v>
      </c>
    </row>
    <row r="12" ht="12.75">
      <c r="A12" t="s">
        <v>35</v>
      </c>
    </row>
    <row r="13" spans="1:4" ht="12.75">
      <c r="A13">
        <v>1</v>
      </c>
      <c r="B13" t="s">
        <v>31</v>
      </c>
      <c r="C13">
        <f>A13</f>
        <v>1</v>
      </c>
      <c r="D13" t="s">
        <v>31</v>
      </c>
    </row>
    <row r="14" spans="1:4" ht="12.75">
      <c r="A14">
        <v>0</v>
      </c>
      <c r="B14" t="s">
        <v>32</v>
      </c>
      <c r="C14">
        <f>LN(1+A14)</f>
        <v>0</v>
      </c>
      <c r="D14" t="s">
        <v>33</v>
      </c>
    </row>
    <row r="16" ht="12.75">
      <c r="A16" t="s">
        <v>34</v>
      </c>
    </row>
    <row r="17" spans="1:4" ht="12.75">
      <c r="A17">
        <v>1</v>
      </c>
      <c r="B17" t="s">
        <v>31</v>
      </c>
      <c r="C17">
        <f>A17</f>
        <v>1</v>
      </c>
      <c r="D17" t="s">
        <v>31</v>
      </c>
    </row>
    <row r="18" spans="1:4" ht="12.75">
      <c r="A18">
        <v>0</v>
      </c>
      <c r="B18" t="s">
        <v>33</v>
      </c>
      <c r="C18">
        <f>EXP(A18)-1</f>
        <v>0</v>
      </c>
      <c r="D18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D20" sqref="D20"/>
    </sheetView>
  </sheetViews>
  <sheetFormatPr defaultColWidth="9.28125" defaultRowHeight="12.75"/>
  <cols>
    <col min="1" max="2" width="9.28125" style="44" customWidth="1"/>
    <col min="3" max="16384" width="9.28125" style="2" customWidth="1"/>
  </cols>
  <sheetData>
    <row r="1" spans="1:4" ht="12.75">
      <c r="A1" s="47" t="s">
        <v>2</v>
      </c>
      <c r="B1" s="47" t="s">
        <v>3</v>
      </c>
      <c r="C1" s="5"/>
      <c r="D1" s="3"/>
    </row>
    <row r="2" spans="1:5" ht="12.75">
      <c r="A2" s="47" t="s">
        <v>0</v>
      </c>
      <c r="B2" s="47" t="s">
        <v>1</v>
      </c>
      <c r="D2" s="4">
        <v>17500</v>
      </c>
      <c r="E2" s="2" t="s">
        <v>110</v>
      </c>
    </row>
    <row r="3" spans="1:5" ht="12.75">
      <c r="A3" s="44">
        <f>D18</f>
        <v>0</v>
      </c>
      <c r="B3" s="48">
        <f>IF(A3&lt;D$2,0,D$3*(A3-D$2))+IF(A3&lt;D$4,0,D$5*(A3-D$4))+IF(A3&lt;D$6,0,D$7*(A3-D$6))+IF(A3&lt;D$8,0,D$9*(A3-D$8))+IF(A3&lt;D$10,0,D$11*(A3-D$10))+IF(A3&lt;D$12,0,D$13*(A3-D$12))</f>
        <v>0</v>
      </c>
      <c r="D3" s="49">
        <v>0.1</v>
      </c>
      <c r="E3" s="2" t="s">
        <v>109</v>
      </c>
    </row>
    <row r="4" spans="1:7" ht="12.75">
      <c r="A4" s="44">
        <f aca="true" t="shared" si="0" ref="A4:A19">ROUND(A3+D$19,3)</f>
        <v>1000</v>
      </c>
      <c r="B4" s="48">
        <f aca="true" t="shared" si="1" ref="B4:B19">IF(A4&lt;D$2,0,D$3*(A4-D$2))+IF(A4&lt;D$4,0,D$5*(A4-D$4))+IF(A4&lt;D$6,0,D$7*(A4-D$6))+IF(A4&lt;D$8,0,D$9*(A4-D$8))+IF(A4&lt;D$10,0,D$11*(A4-D$10))+IF(A4&lt;D$12,0,D$13*(A4-D$12))</f>
        <v>0</v>
      </c>
      <c r="D4" s="4">
        <v>33150</v>
      </c>
      <c r="E4" s="2" t="s">
        <v>110</v>
      </c>
      <c r="F4" s="7"/>
      <c r="G4" s="7"/>
    </row>
    <row r="5" spans="1:7" ht="12.75">
      <c r="A5" s="44">
        <f t="shared" si="0"/>
        <v>2000</v>
      </c>
      <c r="B5" s="48">
        <f t="shared" si="1"/>
        <v>0</v>
      </c>
      <c r="D5" s="49">
        <v>0.05</v>
      </c>
      <c r="E5" s="2" t="s">
        <v>109</v>
      </c>
      <c r="F5" s="7"/>
      <c r="G5" s="7"/>
    </row>
    <row r="6" spans="1:5" ht="12.75">
      <c r="A6" s="44">
        <f t="shared" si="0"/>
        <v>3000</v>
      </c>
      <c r="B6" s="48">
        <f t="shared" si="1"/>
        <v>0</v>
      </c>
      <c r="D6" s="4">
        <v>81200</v>
      </c>
      <c r="E6" s="2" t="s">
        <v>110</v>
      </c>
    </row>
    <row r="7" spans="1:5" ht="12.75">
      <c r="A7" s="44">
        <f t="shared" si="0"/>
        <v>4000</v>
      </c>
      <c r="B7" s="48">
        <f t="shared" si="1"/>
        <v>0</v>
      </c>
      <c r="D7" s="49">
        <v>0.1</v>
      </c>
      <c r="E7" s="2" t="s">
        <v>109</v>
      </c>
    </row>
    <row r="8" spans="1:5" ht="12.75">
      <c r="A8" s="44">
        <f t="shared" si="0"/>
        <v>5000</v>
      </c>
      <c r="B8" s="48">
        <f t="shared" si="1"/>
        <v>0</v>
      </c>
      <c r="D8" s="4">
        <v>146000</v>
      </c>
      <c r="E8" s="2" t="s">
        <v>110</v>
      </c>
    </row>
    <row r="9" spans="1:5" ht="12.75">
      <c r="A9" s="44">
        <f t="shared" si="0"/>
        <v>6000</v>
      </c>
      <c r="B9" s="48">
        <f t="shared" si="1"/>
        <v>0</v>
      </c>
      <c r="D9" s="49">
        <v>0.03</v>
      </c>
      <c r="E9" s="2" t="s">
        <v>109</v>
      </c>
    </row>
    <row r="10" spans="1:5" ht="12.75">
      <c r="A10" s="44">
        <f t="shared" si="0"/>
        <v>7000</v>
      </c>
      <c r="B10" s="48">
        <f t="shared" si="1"/>
        <v>0</v>
      </c>
      <c r="D10" s="4">
        <v>213350</v>
      </c>
      <c r="E10" s="2" t="s">
        <v>110</v>
      </c>
    </row>
    <row r="11" spans="1:5" ht="12.75">
      <c r="A11" s="44">
        <f t="shared" si="0"/>
        <v>8000</v>
      </c>
      <c r="B11" s="48">
        <f t="shared" si="1"/>
        <v>0</v>
      </c>
      <c r="D11" s="49">
        <v>0.05</v>
      </c>
      <c r="E11" s="2" t="s">
        <v>109</v>
      </c>
    </row>
    <row r="12" spans="1:5" ht="12.75">
      <c r="A12" s="44">
        <f t="shared" si="0"/>
        <v>9000</v>
      </c>
      <c r="B12" s="48">
        <f t="shared" si="1"/>
        <v>0</v>
      </c>
      <c r="D12" s="4">
        <v>367200</v>
      </c>
      <c r="E12" s="2" t="s">
        <v>110</v>
      </c>
    </row>
    <row r="13" spans="1:5" ht="12.75">
      <c r="A13" s="44">
        <f t="shared" si="0"/>
        <v>10000</v>
      </c>
      <c r="B13" s="48">
        <f t="shared" si="1"/>
        <v>0</v>
      </c>
      <c r="D13" s="49">
        <v>0.02</v>
      </c>
      <c r="E13" s="2" t="s">
        <v>109</v>
      </c>
    </row>
    <row r="14" spans="1:4" ht="12.75">
      <c r="A14" s="44">
        <f t="shared" si="0"/>
        <v>11000</v>
      </c>
      <c r="B14" s="48">
        <f t="shared" si="1"/>
        <v>0</v>
      </c>
      <c r="D14" s="7"/>
    </row>
    <row r="15" spans="1:5" ht="12.75">
      <c r="A15" s="44">
        <f t="shared" si="0"/>
        <v>12000</v>
      </c>
      <c r="B15" s="48">
        <f t="shared" si="1"/>
        <v>0</v>
      </c>
      <c r="D15" s="8">
        <f>COUNT(B3:B100)</f>
        <v>81</v>
      </c>
      <c r="E15" s="2" t="s">
        <v>8</v>
      </c>
    </row>
    <row r="16" spans="1:4" ht="12.75">
      <c r="A16" s="44">
        <f t="shared" si="0"/>
        <v>13000</v>
      </c>
      <c r="B16" s="48">
        <f t="shared" si="1"/>
        <v>0</v>
      </c>
      <c r="D16" s="7"/>
    </row>
    <row r="17" spans="1:5" ht="12.75">
      <c r="A17" s="44">
        <f t="shared" si="0"/>
        <v>14000</v>
      </c>
      <c r="B17" s="48">
        <f t="shared" si="1"/>
        <v>0</v>
      </c>
      <c r="D17" s="10"/>
      <c r="E17" s="3"/>
    </row>
    <row r="18" spans="1:5" ht="12.75">
      <c r="A18" s="44">
        <f t="shared" si="0"/>
        <v>15000</v>
      </c>
      <c r="B18" s="48">
        <f t="shared" si="1"/>
        <v>0</v>
      </c>
      <c r="D18" s="11">
        <v>0</v>
      </c>
      <c r="E18" s="7" t="s">
        <v>9</v>
      </c>
    </row>
    <row r="19" spans="1:5" ht="12.75">
      <c r="A19" s="44">
        <f t="shared" si="0"/>
        <v>16000</v>
      </c>
      <c r="B19" s="48">
        <f t="shared" si="1"/>
        <v>0</v>
      </c>
      <c r="D19" s="11">
        <v>1000</v>
      </c>
      <c r="E19" s="7" t="s">
        <v>10</v>
      </c>
    </row>
    <row r="20" spans="1:5" ht="12.75">
      <c r="A20" s="44">
        <f aca="true" t="shared" si="2" ref="A20:A83">ROUND(A19+D$19,3)</f>
        <v>17000</v>
      </c>
      <c r="B20" s="48">
        <f aca="true" t="shared" si="3" ref="B20:B83">IF(A20&lt;D$2,0,D$3*(A20-D$2))+IF(A20&lt;D$4,0,D$5*(A20-D$4))+IF(A20&lt;D$6,0,D$7*(A20-D$6))+IF(A20&lt;D$8,0,D$9*(A20-D$8))+IF(A20&lt;D$10,0,D$11*(A20-D$10))+IF(A20&lt;D$12,0,D$13*(A20-D$12))</f>
        <v>0</v>
      </c>
      <c r="D20" s="11">
        <v>0</v>
      </c>
      <c r="E20" s="7" t="s">
        <v>11</v>
      </c>
    </row>
    <row r="21" spans="1:5" ht="12.75">
      <c r="A21" s="44">
        <f t="shared" si="2"/>
        <v>18000</v>
      </c>
      <c r="B21" s="48">
        <f t="shared" si="3"/>
        <v>50</v>
      </c>
      <c r="D21" s="11">
        <v>2</v>
      </c>
      <c r="E21" s="7" t="s">
        <v>36</v>
      </c>
    </row>
    <row r="22" spans="1:2" ht="12.75">
      <c r="A22" s="44">
        <f t="shared" si="2"/>
        <v>19000</v>
      </c>
      <c r="B22" s="48">
        <f t="shared" si="3"/>
        <v>150</v>
      </c>
    </row>
    <row r="23" spans="1:2" ht="12.75">
      <c r="A23" s="44">
        <f t="shared" si="2"/>
        <v>20000</v>
      </c>
      <c r="B23" s="48">
        <f t="shared" si="3"/>
        <v>250</v>
      </c>
    </row>
    <row r="24" spans="1:2" ht="12.75">
      <c r="A24" s="44">
        <f t="shared" si="2"/>
        <v>21000</v>
      </c>
      <c r="B24" s="48">
        <f t="shared" si="3"/>
        <v>350</v>
      </c>
    </row>
    <row r="25" spans="1:2" ht="12.75">
      <c r="A25" s="44">
        <f t="shared" si="2"/>
        <v>22000</v>
      </c>
      <c r="B25" s="48">
        <f t="shared" si="3"/>
        <v>450</v>
      </c>
    </row>
    <row r="26" spans="1:2" ht="12.75">
      <c r="A26" s="44">
        <f t="shared" si="2"/>
        <v>23000</v>
      </c>
      <c r="B26" s="48">
        <f t="shared" si="3"/>
        <v>550</v>
      </c>
    </row>
    <row r="27" spans="1:2" ht="12.75">
      <c r="A27" s="44">
        <f t="shared" si="2"/>
        <v>24000</v>
      </c>
      <c r="B27" s="48">
        <f t="shared" si="3"/>
        <v>650</v>
      </c>
    </row>
    <row r="28" spans="1:2" ht="12.75">
      <c r="A28" s="44">
        <f t="shared" si="2"/>
        <v>25000</v>
      </c>
      <c r="B28" s="48">
        <f t="shared" si="3"/>
        <v>750</v>
      </c>
    </row>
    <row r="29" spans="1:2" ht="12.75">
      <c r="A29" s="44">
        <f t="shared" si="2"/>
        <v>26000</v>
      </c>
      <c r="B29" s="48">
        <f t="shared" si="3"/>
        <v>850</v>
      </c>
    </row>
    <row r="30" spans="1:2" ht="12.75">
      <c r="A30" s="44">
        <f t="shared" si="2"/>
        <v>27000</v>
      </c>
      <c r="B30" s="48">
        <f t="shared" si="3"/>
        <v>950</v>
      </c>
    </row>
    <row r="31" spans="1:2" ht="12.75">
      <c r="A31" s="44">
        <f t="shared" si="2"/>
        <v>28000</v>
      </c>
      <c r="B31" s="48">
        <f t="shared" si="3"/>
        <v>1050</v>
      </c>
    </row>
    <row r="32" spans="1:2" ht="12.75">
      <c r="A32" s="44">
        <f t="shared" si="2"/>
        <v>29000</v>
      </c>
      <c r="B32" s="48">
        <f t="shared" si="3"/>
        <v>1150</v>
      </c>
    </row>
    <row r="33" spans="1:2" ht="12.75">
      <c r="A33" s="44">
        <f t="shared" si="2"/>
        <v>30000</v>
      </c>
      <c r="B33" s="48">
        <f t="shared" si="3"/>
        <v>1250</v>
      </c>
    </row>
    <row r="34" spans="1:2" ht="12.75">
      <c r="A34" s="44">
        <f t="shared" si="2"/>
        <v>31000</v>
      </c>
      <c r="B34" s="48">
        <f t="shared" si="3"/>
        <v>1350</v>
      </c>
    </row>
    <row r="35" spans="1:2" ht="12.75">
      <c r="A35" s="44">
        <f t="shared" si="2"/>
        <v>32000</v>
      </c>
      <c r="B35" s="48">
        <f t="shared" si="3"/>
        <v>1450</v>
      </c>
    </row>
    <row r="36" spans="1:2" ht="12.75">
      <c r="A36" s="44">
        <f t="shared" si="2"/>
        <v>33000</v>
      </c>
      <c r="B36" s="48">
        <f t="shared" si="3"/>
        <v>1550</v>
      </c>
    </row>
    <row r="37" spans="1:2" ht="12.75">
      <c r="A37" s="44">
        <f t="shared" si="2"/>
        <v>34000</v>
      </c>
      <c r="B37" s="48">
        <f t="shared" si="3"/>
        <v>1692.5</v>
      </c>
    </row>
    <row r="38" spans="1:2" ht="12.75">
      <c r="A38" s="44">
        <f t="shared" si="2"/>
        <v>35000</v>
      </c>
      <c r="B38" s="48">
        <f t="shared" si="3"/>
        <v>1842.5</v>
      </c>
    </row>
    <row r="39" spans="1:2" ht="12.75">
      <c r="A39" s="44">
        <f t="shared" si="2"/>
        <v>36000</v>
      </c>
      <c r="B39" s="48">
        <f t="shared" si="3"/>
        <v>1992.5</v>
      </c>
    </row>
    <row r="40" spans="1:2" ht="12.75">
      <c r="A40" s="44">
        <f t="shared" si="2"/>
        <v>37000</v>
      </c>
      <c r="B40" s="48">
        <f t="shared" si="3"/>
        <v>2142.5</v>
      </c>
    </row>
    <row r="41" spans="1:2" ht="12.75">
      <c r="A41" s="44">
        <f t="shared" si="2"/>
        <v>38000</v>
      </c>
      <c r="B41" s="48">
        <f t="shared" si="3"/>
        <v>2292.5</v>
      </c>
    </row>
    <row r="42" spans="1:2" ht="12.75">
      <c r="A42" s="44">
        <f t="shared" si="2"/>
        <v>39000</v>
      </c>
      <c r="B42" s="48">
        <f t="shared" si="3"/>
        <v>2442.5</v>
      </c>
    </row>
    <row r="43" spans="1:2" ht="12.75">
      <c r="A43" s="44">
        <f t="shared" si="2"/>
        <v>40000</v>
      </c>
      <c r="B43" s="48">
        <f t="shared" si="3"/>
        <v>2592.5</v>
      </c>
    </row>
    <row r="44" spans="1:2" ht="12.75">
      <c r="A44" s="44">
        <f t="shared" si="2"/>
        <v>41000</v>
      </c>
      <c r="B44" s="48">
        <f t="shared" si="3"/>
        <v>2742.5</v>
      </c>
    </row>
    <row r="45" spans="1:2" ht="12.75">
      <c r="A45" s="44">
        <f t="shared" si="2"/>
        <v>42000</v>
      </c>
      <c r="B45" s="48">
        <f t="shared" si="3"/>
        <v>2892.5</v>
      </c>
    </row>
    <row r="46" spans="1:2" ht="12.75">
      <c r="A46" s="44">
        <f t="shared" si="2"/>
        <v>43000</v>
      </c>
      <c r="B46" s="48">
        <f t="shared" si="3"/>
        <v>3042.5</v>
      </c>
    </row>
    <row r="47" spans="1:2" ht="12.75">
      <c r="A47" s="44">
        <f t="shared" si="2"/>
        <v>44000</v>
      </c>
      <c r="B47" s="48">
        <f t="shared" si="3"/>
        <v>3192.5</v>
      </c>
    </row>
    <row r="48" spans="1:2" ht="12.75">
      <c r="A48" s="44">
        <f t="shared" si="2"/>
        <v>45000</v>
      </c>
      <c r="B48" s="48">
        <f t="shared" si="3"/>
        <v>3342.5</v>
      </c>
    </row>
    <row r="49" spans="1:2" ht="12.75">
      <c r="A49" s="44">
        <f t="shared" si="2"/>
        <v>46000</v>
      </c>
      <c r="B49" s="48">
        <f t="shared" si="3"/>
        <v>3492.5</v>
      </c>
    </row>
    <row r="50" spans="1:2" ht="12.75">
      <c r="A50" s="44">
        <f t="shared" si="2"/>
        <v>47000</v>
      </c>
      <c r="B50" s="48">
        <f t="shared" si="3"/>
        <v>3642.5</v>
      </c>
    </row>
    <row r="51" spans="1:2" ht="12.75">
      <c r="A51" s="44">
        <f t="shared" si="2"/>
        <v>48000</v>
      </c>
      <c r="B51" s="48">
        <f t="shared" si="3"/>
        <v>3792.5</v>
      </c>
    </row>
    <row r="52" spans="1:2" ht="12.75">
      <c r="A52" s="44">
        <f t="shared" si="2"/>
        <v>49000</v>
      </c>
      <c r="B52" s="48">
        <f t="shared" si="3"/>
        <v>3942.5</v>
      </c>
    </row>
    <row r="53" spans="1:2" ht="12.75">
      <c r="A53" s="44">
        <f t="shared" si="2"/>
        <v>50000</v>
      </c>
      <c r="B53" s="48">
        <f t="shared" si="3"/>
        <v>4092.5</v>
      </c>
    </row>
    <row r="54" spans="1:2" ht="12.75">
      <c r="A54" s="44">
        <f t="shared" si="2"/>
        <v>51000</v>
      </c>
      <c r="B54" s="48">
        <f t="shared" si="3"/>
        <v>4242.5</v>
      </c>
    </row>
    <row r="55" spans="1:2" ht="12.75">
      <c r="A55" s="44">
        <f t="shared" si="2"/>
        <v>52000</v>
      </c>
      <c r="B55" s="48">
        <f t="shared" si="3"/>
        <v>4392.5</v>
      </c>
    </row>
    <row r="56" spans="1:2" ht="12.75">
      <c r="A56" s="44">
        <f t="shared" si="2"/>
        <v>53000</v>
      </c>
      <c r="B56" s="48">
        <f t="shared" si="3"/>
        <v>4542.5</v>
      </c>
    </row>
    <row r="57" spans="1:2" ht="12.75">
      <c r="A57" s="44">
        <f t="shared" si="2"/>
        <v>54000</v>
      </c>
      <c r="B57" s="48">
        <f t="shared" si="3"/>
        <v>4692.5</v>
      </c>
    </row>
    <row r="58" spans="1:2" ht="12.75">
      <c r="A58" s="44">
        <f t="shared" si="2"/>
        <v>55000</v>
      </c>
      <c r="B58" s="48">
        <f t="shared" si="3"/>
        <v>4842.5</v>
      </c>
    </row>
    <row r="59" spans="1:2" ht="12.75">
      <c r="A59" s="44">
        <f t="shared" si="2"/>
        <v>56000</v>
      </c>
      <c r="B59" s="48">
        <f t="shared" si="3"/>
        <v>4992.5</v>
      </c>
    </row>
    <row r="60" spans="1:2" ht="12.75">
      <c r="A60" s="44">
        <f t="shared" si="2"/>
        <v>57000</v>
      </c>
      <c r="B60" s="48">
        <f t="shared" si="3"/>
        <v>5142.5</v>
      </c>
    </row>
    <row r="61" spans="1:2" ht="12.75">
      <c r="A61" s="44">
        <f t="shared" si="2"/>
        <v>58000</v>
      </c>
      <c r="B61" s="48">
        <f t="shared" si="3"/>
        <v>5292.5</v>
      </c>
    </row>
    <row r="62" spans="1:2" ht="12.75">
      <c r="A62" s="44">
        <f t="shared" si="2"/>
        <v>59000</v>
      </c>
      <c r="B62" s="48">
        <f t="shared" si="3"/>
        <v>5442.5</v>
      </c>
    </row>
    <row r="63" spans="1:2" ht="12.75">
      <c r="A63" s="44">
        <f t="shared" si="2"/>
        <v>60000</v>
      </c>
      <c r="B63" s="48">
        <f t="shared" si="3"/>
        <v>5592.5</v>
      </c>
    </row>
    <row r="64" spans="1:2" ht="12.75">
      <c r="A64" s="44">
        <f t="shared" si="2"/>
        <v>61000</v>
      </c>
      <c r="B64" s="48">
        <f t="shared" si="3"/>
        <v>5742.5</v>
      </c>
    </row>
    <row r="65" spans="1:2" ht="12.75">
      <c r="A65" s="44">
        <f t="shared" si="2"/>
        <v>62000</v>
      </c>
      <c r="B65" s="48">
        <f t="shared" si="3"/>
        <v>5892.5</v>
      </c>
    </row>
    <row r="66" spans="1:2" ht="12.75">
      <c r="A66" s="44">
        <f t="shared" si="2"/>
        <v>63000</v>
      </c>
      <c r="B66" s="48">
        <f t="shared" si="3"/>
        <v>6042.5</v>
      </c>
    </row>
    <row r="67" spans="1:2" ht="12.75">
      <c r="A67" s="44">
        <f t="shared" si="2"/>
        <v>64000</v>
      </c>
      <c r="B67" s="48">
        <f t="shared" si="3"/>
        <v>6192.5</v>
      </c>
    </row>
    <row r="68" spans="1:2" ht="12.75">
      <c r="A68" s="44">
        <f t="shared" si="2"/>
        <v>65000</v>
      </c>
      <c r="B68" s="48">
        <f t="shared" si="3"/>
        <v>6342.5</v>
      </c>
    </row>
    <row r="69" spans="1:2" ht="12.75">
      <c r="A69" s="44">
        <f t="shared" si="2"/>
        <v>66000</v>
      </c>
      <c r="B69" s="48">
        <f t="shared" si="3"/>
        <v>6492.5</v>
      </c>
    </row>
    <row r="70" spans="1:2" ht="12.75">
      <c r="A70" s="44">
        <f t="shared" si="2"/>
        <v>67000</v>
      </c>
      <c r="B70" s="48">
        <f t="shared" si="3"/>
        <v>6642.5</v>
      </c>
    </row>
    <row r="71" spans="1:2" ht="12.75">
      <c r="A71" s="44">
        <f t="shared" si="2"/>
        <v>68000</v>
      </c>
      <c r="B71" s="48">
        <f t="shared" si="3"/>
        <v>6792.5</v>
      </c>
    </row>
    <row r="72" spans="1:2" ht="12.75">
      <c r="A72" s="44">
        <f t="shared" si="2"/>
        <v>69000</v>
      </c>
      <c r="B72" s="48">
        <f t="shared" si="3"/>
        <v>6942.5</v>
      </c>
    </row>
    <row r="73" spans="1:2" ht="12.75">
      <c r="A73" s="44">
        <f t="shared" si="2"/>
        <v>70000</v>
      </c>
      <c r="B73" s="48">
        <f t="shared" si="3"/>
        <v>7092.5</v>
      </c>
    </row>
    <row r="74" spans="1:2" ht="12.75">
      <c r="A74" s="44">
        <f t="shared" si="2"/>
        <v>71000</v>
      </c>
      <c r="B74" s="48">
        <f t="shared" si="3"/>
        <v>7242.5</v>
      </c>
    </row>
    <row r="75" spans="1:2" ht="12.75">
      <c r="A75" s="44">
        <f t="shared" si="2"/>
        <v>72000</v>
      </c>
      <c r="B75" s="48">
        <f t="shared" si="3"/>
        <v>7392.5</v>
      </c>
    </row>
    <row r="76" spans="1:2" ht="12.75">
      <c r="A76" s="44">
        <f t="shared" si="2"/>
        <v>73000</v>
      </c>
      <c r="B76" s="48">
        <f t="shared" si="3"/>
        <v>7542.5</v>
      </c>
    </row>
    <row r="77" spans="1:2" ht="12.75">
      <c r="A77" s="44">
        <f t="shared" si="2"/>
        <v>74000</v>
      </c>
      <c r="B77" s="48">
        <f t="shared" si="3"/>
        <v>7692.5</v>
      </c>
    </row>
    <row r="78" spans="1:2" ht="12.75">
      <c r="A78" s="44">
        <f t="shared" si="2"/>
        <v>75000</v>
      </c>
      <c r="B78" s="48">
        <f t="shared" si="3"/>
        <v>7842.5</v>
      </c>
    </row>
    <row r="79" spans="1:2" ht="12.75">
      <c r="A79" s="44">
        <f t="shared" si="2"/>
        <v>76000</v>
      </c>
      <c r="B79" s="48">
        <f t="shared" si="3"/>
        <v>7992.5</v>
      </c>
    </row>
    <row r="80" spans="1:2" ht="12.75">
      <c r="A80" s="44">
        <f t="shared" si="2"/>
        <v>77000</v>
      </c>
      <c r="B80" s="48">
        <f t="shared" si="3"/>
        <v>8142.5</v>
      </c>
    </row>
    <row r="81" spans="1:2" ht="12.75">
      <c r="A81" s="44">
        <f t="shared" si="2"/>
        <v>78000</v>
      </c>
      <c r="B81" s="48">
        <f t="shared" si="3"/>
        <v>8292.5</v>
      </c>
    </row>
    <row r="82" spans="1:2" ht="12.75">
      <c r="A82" s="44">
        <f t="shared" si="2"/>
        <v>79000</v>
      </c>
      <c r="B82" s="48">
        <f t="shared" si="3"/>
        <v>8442.5</v>
      </c>
    </row>
    <row r="83" spans="1:2" ht="12.75">
      <c r="A83" s="44">
        <f t="shared" si="2"/>
        <v>80000</v>
      </c>
      <c r="B83" s="48">
        <f t="shared" si="3"/>
        <v>8592.5</v>
      </c>
    </row>
    <row r="84" ht="12.75">
      <c r="B84" s="4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9.28125" style="38" customWidth="1"/>
    <col min="2" max="2" width="9.28125" style="15" customWidth="1"/>
    <col min="3" max="16384" width="9.28125" style="2" customWidth="1"/>
  </cols>
  <sheetData>
    <row r="1" spans="1:4" ht="12.75">
      <c r="A1" s="36" t="s">
        <v>2</v>
      </c>
      <c r="B1" s="14" t="s">
        <v>3</v>
      </c>
      <c r="C1" s="5"/>
      <c r="D1" s="3"/>
    </row>
    <row r="2" spans="1:4" ht="12.75">
      <c r="A2" s="36" t="s">
        <v>0</v>
      </c>
      <c r="B2" s="14" t="s">
        <v>1</v>
      </c>
      <c r="D2" s="7"/>
    </row>
    <row r="3" spans="1:5" ht="12.75">
      <c r="A3" s="38">
        <f>D13</f>
        <v>20</v>
      </c>
      <c r="B3" s="13">
        <f ca="1">ROUND(D$4/(1+0.018316^(D$5/D$4*(A3-D$6)))+D$4/(1+0.018316^(D$5/D$4*(A3-D$7)))+D$3+D$15*NORMSINV(RAND()),D$16)</f>
        <v>28.59</v>
      </c>
      <c r="D3" s="4">
        <v>28.5</v>
      </c>
      <c r="E3" s="2" t="s">
        <v>108</v>
      </c>
    </row>
    <row r="4" spans="1:7" ht="12.75">
      <c r="A4" s="38">
        <f aca="true" t="shared" si="0" ref="A4:A18">ROUND(A3+D$14,3)</f>
        <v>20.1</v>
      </c>
      <c r="B4" s="13">
        <f aca="true" ca="1" t="shared" si="1" ref="B4:B33">ROUND(D$4/(1+0.018316^(D$5/D$4*(A4-D$6)))+D$4/(1+0.018316^(D$5/D$4*(A4-D$7)))+D$3+D$15*NORMSINV(RAND()),D$16)</f>
        <v>28.36</v>
      </c>
      <c r="D4" s="4">
        <v>33.8</v>
      </c>
      <c r="E4" s="7" t="s">
        <v>55</v>
      </c>
      <c r="F4" s="7"/>
      <c r="G4" s="7"/>
    </row>
    <row r="5" spans="1:7" ht="12.75">
      <c r="A5" s="38">
        <f t="shared" si="0"/>
        <v>20.2</v>
      </c>
      <c r="B5" s="13">
        <f ca="1" t="shared" si="1"/>
        <v>28.47</v>
      </c>
      <c r="D5" s="4">
        <v>200</v>
      </c>
      <c r="E5" s="7" t="s">
        <v>109</v>
      </c>
      <c r="F5" s="7"/>
      <c r="G5" s="7"/>
    </row>
    <row r="6" spans="1:5" ht="12.75">
      <c r="A6" s="38">
        <f t="shared" si="0"/>
        <v>20.3</v>
      </c>
      <c r="B6" s="13">
        <f ca="1" t="shared" si="1"/>
        <v>28.65</v>
      </c>
      <c r="D6" s="6">
        <v>20.838</v>
      </c>
      <c r="E6" s="7" t="s">
        <v>79</v>
      </c>
    </row>
    <row r="7" spans="1:5" ht="12.75">
      <c r="A7" s="38">
        <f t="shared" si="0"/>
        <v>20.4</v>
      </c>
      <c r="B7" s="13">
        <f ca="1" t="shared" si="1"/>
        <v>28.63</v>
      </c>
      <c r="D7" s="6">
        <v>22.105</v>
      </c>
      <c r="E7" s="7" t="s">
        <v>81</v>
      </c>
    </row>
    <row r="8" spans="1:5" ht="12.75">
      <c r="A8" s="38">
        <f t="shared" si="0"/>
        <v>20.5</v>
      </c>
      <c r="B8" s="13">
        <f ca="1" t="shared" si="1"/>
        <v>28.43</v>
      </c>
      <c r="D8" s="17"/>
      <c r="E8" s="7"/>
    </row>
    <row r="9" spans="1:4" ht="12.75">
      <c r="A9" s="38">
        <f t="shared" si="0"/>
        <v>20.6</v>
      </c>
      <c r="B9" s="13">
        <f ca="1" t="shared" si="1"/>
        <v>28.6</v>
      </c>
      <c r="D9" s="7"/>
    </row>
    <row r="10" spans="1:5" ht="12.75">
      <c r="A10" s="38">
        <f t="shared" si="0"/>
        <v>20.7</v>
      </c>
      <c r="B10" s="13">
        <f ca="1" t="shared" si="1"/>
        <v>29.81</v>
      </c>
      <c r="D10" s="8">
        <f>COUNT(B3:B100)</f>
        <v>31</v>
      </c>
      <c r="E10" s="2" t="s">
        <v>8</v>
      </c>
    </row>
    <row r="11" spans="1:4" ht="12.75">
      <c r="A11" s="38">
        <f t="shared" si="0"/>
        <v>20.8</v>
      </c>
      <c r="B11" s="13">
        <f ca="1" t="shared" si="1"/>
        <v>38.09</v>
      </c>
      <c r="D11" s="7"/>
    </row>
    <row r="12" spans="1:5" ht="12.75">
      <c r="A12" s="38">
        <f t="shared" si="0"/>
        <v>20.9</v>
      </c>
      <c r="B12" s="13">
        <f ca="1" t="shared" si="1"/>
        <v>56.04</v>
      </c>
      <c r="D12" s="10"/>
      <c r="E12" s="3"/>
    </row>
    <row r="13" spans="1:5" ht="12.75">
      <c r="A13" s="38">
        <f t="shared" si="0"/>
        <v>21</v>
      </c>
      <c r="B13" s="13">
        <f ca="1" t="shared" si="1"/>
        <v>61.52</v>
      </c>
      <c r="D13" s="11">
        <v>20</v>
      </c>
      <c r="E13" s="7" t="s">
        <v>9</v>
      </c>
    </row>
    <row r="14" spans="1:5" ht="12.75">
      <c r="A14" s="38">
        <f t="shared" si="0"/>
        <v>21.1</v>
      </c>
      <c r="B14" s="13">
        <f ca="1" t="shared" si="1"/>
        <v>62.2</v>
      </c>
      <c r="D14" s="11">
        <v>0.1</v>
      </c>
      <c r="E14" s="7" t="s">
        <v>10</v>
      </c>
    </row>
    <row r="15" spans="1:5" ht="12.75">
      <c r="A15" s="38">
        <f t="shared" si="0"/>
        <v>21.2</v>
      </c>
      <c r="B15" s="13">
        <f ca="1" t="shared" si="1"/>
        <v>62.26</v>
      </c>
      <c r="D15" s="11">
        <v>0.1</v>
      </c>
      <c r="E15" s="7" t="s">
        <v>11</v>
      </c>
    </row>
    <row r="16" spans="1:5" ht="12.75">
      <c r="A16" s="38">
        <f t="shared" si="0"/>
        <v>21.3</v>
      </c>
      <c r="B16" s="13">
        <f ca="1" t="shared" si="1"/>
        <v>62.4</v>
      </c>
      <c r="D16" s="11">
        <v>2</v>
      </c>
      <c r="E16" s="7" t="s">
        <v>36</v>
      </c>
    </row>
    <row r="17" spans="1:2" ht="12.75">
      <c r="A17" s="38">
        <f t="shared" si="0"/>
        <v>21.4</v>
      </c>
      <c r="B17" s="13">
        <f ca="1" t="shared" si="1"/>
        <v>62.34</v>
      </c>
    </row>
    <row r="18" spans="1:2" ht="12.75">
      <c r="A18" s="38">
        <f t="shared" si="0"/>
        <v>21.5</v>
      </c>
      <c r="B18" s="13">
        <f ca="1" t="shared" si="1"/>
        <v>62.41</v>
      </c>
    </row>
    <row r="19" spans="1:2" ht="12.75">
      <c r="A19" s="38">
        <f aca="true" t="shared" si="2" ref="A19:A33">ROUND(A18+D$14,3)</f>
        <v>21.6</v>
      </c>
      <c r="B19" s="13">
        <f ca="1" t="shared" si="1"/>
        <v>62.35</v>
      </c>
    </row>
    <row r="20" spans="1:2" ht="12.75">
      <c r="A20" s="38">
        <f t="shared" si="2"/>
        <v>21.7</v>
      </c>
      <c r="B20" s="13">
        <f ca="1" t="shared" si="1"/>
        <v>62.32</v>
      </c>
    </row>
    <row r="21" spans="1:2" ht="12.75">
      <c r="A21" s="38">
        <f t="shared" si="2"/>
        <v>21.8</v>
      </c>
      <c r="B21" s="13">
        <f ca="1" t="shared" si="1"/>
        <v>62.41</v>
      </c>
    </row>
    <row r="22" spans="1:2" ht="12.75">
      <c r="A22" s="38">
        <f t="shared" si="2"/>
        <v>21.9</v>
      </c>
      <c r="B22" s="13">
        <f ca="1" t="shared" si="1"/>
        <v>62.55</v>
      </c>
    </row>
    <row r="23" spans="1:2" ht="12.75">
      <c r="A23" s="38">
        <f t="shared" si="2"/>
        <v>22</v>
      </c>
      <c r="B23" s="13">
        <f ca="1" t="shared" si="1"/>
        <v>64.93</v>
      </c>
    </row>
    <row r="24" spans="1:2" ht="12.75">
      <c r="A24" s="38">
        <f t="shared" si="2"/>
        <v>22.1</v>
      </c>
      <c r="B24" s="13">
        <f ca="1" t="shared" si="1"/>
        <v>78.27</v>
      </c>
    </row>
    <row r="25" spans="1:2" ht="12.75">
      <c r="A25" s="38">
        <f t="shared" si="2"/>
        <v>22.2</v>
      </c>
      <c r="B25" s="13">
        <f ca="1" t="shared" si="1"/>
        <v>92.81</v>
      </c>
    </row>
    <row r="26" spans="1:2" ht="12.75">
      <c r="A26" s="38">
        <f t="shared" si="2"/>
        <v>22.3</v>
      </c>
      <c r="B26" s="13">
        <f ca="1" t="shared" si="1"/>
        <v>95.83</v>
      </c>
    </row>
    <row r="27" spans="1:2" ht="12.75">
      <c r="A27" s="38">
        <f t="shared" si="2"/>
        <v>22.4</v>
      </c>
      <c r="B27" s="13">
        <f ca="1" t="shared" si="1"/>
        <v>96.09</v>
      </c>
    </row>
    <row r="28" spans="1:2" ht="12.75">
      <c r="A28" s="38">
        <f t="shared" si="2"/>
        <v>22.5</v>
      </c>
      <c r="B28" s="13">
        <f ca="1" t="shared" si="1"/>
        <v>96.17</v>
      </c>
    </row>
    <row r="29" spans="1:2" ht="12.75">
      <c r="A29" s="38">
        <f t="shared" si="2"/>
        <v>22.6</v>
      </c>
      <c r="B29" s="13">
        <f ca="1" t="shared" si="1"/>
        <v>96.01</v>
      </c>
    </row>
    <row r="30" spans="1:2" ht="12.75">
      <c r="A30" s="38">
        <f t="shared" si="2"/>
        <v>22.7</v>
      </c>
      <c r="B30" s="13">
        <f ca="1" t="shared" si="1"/>
        <v>96.1</v>
      </c>
    </row>
    <row r="31" spans="1:2" ht="12.75">
      <c r="A31" s="38">
        <f t="shared" si="2"/>
        <v>22.8</v>
      </c>
      <c r="B31" s="13">
        <f ca="1" t="shared" si="1"/>
        <v>96.23</v>
      </c>
    </row>
    <row r="32" spans="1:2" ht="12.75">
      <c r="A32" s="38">
        <f t="shared" si="2"/>
        <v>22.9</v>
      </c>
      <c r="B32" s="13">
        <f ca="1" t="shared" si="1"/>
        <v>96.18</v>
      </c>
    </row>
    <row r="33" spans="1:2" ht="12.75">
      <c r="A33" s="38">
        <f t="shared" si="2"/>
        <v>23</v>
      </c>
      <c r="B33" s="13">
        <f ca="1" t="shared" si="1"/>
        <v>96.36</v>
      </c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7" ht="12.75">
      <c r="D57" s="2" t="e">
        <f>(B54-B53)/(A54-A53)</f>
        <v>#DIV/0!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9.28125" style="2" customWidth="1"/>
    <col min="2" max="2" width="9.28125" style="15" customWidth="1"/>
    <col min="3" max="16384" width="9.28125" style="2" customWidth="1"/>
  </cols>
  <sheetData>
    <row r="1" spans="1:4" ht="12.75">
      <c r="A1" s="1" t="s">
        <v>2</v>
      </c>
      <c r="B1" s="14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6.9</v>
      </c>
      <c r="E2" s="2" t="s">
        <v>46</v>
      </c>
    </row>
    <row r="3" spans="1:5" ht="12.75">
      <c r="A3" s="2">
        <f>D10</f>
        <v>1</v>
      </c>
      <c r="B3" s="13">
        <f ca="1">ROUND(D$5/(1+0.018316^(D$3/D$5*(A3-D$2)))+D$4+D$12*NORMSINV(RAND()),D$13)</f>
        <v>26.522</v>
      </c>
      <c r="D3" s="6">
        <v>-4.23</v>
      </c>
      <c r="E3" s="2" t="s">
        <v>44</v>
      </c>
    </row>
    <row r="4" spans="1:7" ht="12.75">
      <c r="A4" s="2">
        <f>ROUND(A3+D$11,3)</f>
        <v>2</v>
      </c>
      <c r="B4" s="13">
        <f aca="true" ca="1" t="shared" si="0" ref="B4:B18">ROUND(D$5/(1+0.018316^(D$3/D$5*(A4-D$2)))+D$4+D$12*NORMSINV(RAND()),D$13)</f>
        <v>26.405</v>
      </c>
      <c r="D4" s="6">
        <v>26.6</v>
      </c>
      <c r="E4" s="7" t="s">
        <v>45</v>
      </c>
      <c r="F4" s="7"/>
      <c r="G4" s="7"/>
    </row>
    <row r="5" spans="1:7" ht="12.75">
      <c r="A5" s="2">
        <f aca="true" t="shared" si="1" ref="A5:A18">ROUND(A4+D$11,3)</f>
        <v>3</v>
      </c>
      <c r="B5" s="13">
        <f ca="1" t="shared" si="0"/>
        <v>26.116</v>
      </c>
      <c r="D5" s="6">
        <v>-18.3</v>
      </c>
      <c r="E5" s="7" t="s">
        <v>55</v>
      </c>
      <c r="F5" s="7"/>
      <c r="G5" s="7"/>
    </row>
    <row r="6" spans="1:4" ht="12.75">
      <c r="A6" s="2">
        <f t="shared" si="1"/>
        <v>4</v>
      </c>
      <c r="B6" s="13">
        <f ca="1" t="shared" si="0"/>
        <v>25.427</v>
      </c>
      <c r="D6" s="7"/>
    </row>
    <row r="7" spans="1:5" ht="12.75">
      <c r="A7" s="2">
        <f t="shared" si="1"/>
        <v>5</v>
      </c>
      <c r="B7" s="13">
        <f ca="1" t="shared" si="0"/>
        <v>23.906</v>
      </c>
      <c r="D7" s="8">
        <f>COUNT(B3:B100)</f>
        <v>16</v>
      </c>
      <c r="E7" s="2" t="s">
        <v>8</v>
      </c>
    </row>
    <row r="8" spans="1:4" ht="12.75">
      <c r="A8" s="2">
        <f t="shared" si="1"/>
        <v>6</v>
      </c>
      <c r="B8" s="13">
        <f ca="1" t="shared" si="0"/>
        <v>21.052</v>
      </c>
      <c r="D8" s="7"/>
    </row>
    <row r="9" spans="1:5" ht="12.75">
      <c r="A9" s="2">
        <f t="shared" si="1"/>
        <v>7</v>
      </c>
      <c r="B9" s="13">
        <f ca="1" t="shared" si="0"/>
        <v>17.027</v>
      </c>
      <c r="D9" s="10"/>
      <c r="E9" s="3"/>
    </row>
    <row r="10" spans="1:5" ht="12.75">
      <c r="A10" s="2">
        <f t="shared" si="1"/>
        <v>8</v>
      </c>
      <c r="B10" s="13">
        <f ca="1" t="shared" si="0"/>
        <v>13.161</v>
      </c>
      <c r="D10" s="11">
        <v>1</v>
      </c>
      <c r="E10" s="7" t="s">
        <v>9</v>
      </c>
    </row>
    <row r="11" spans="1:5" ht="12.75">
      <c r="A11" s="2">
        <f t="shared" si="1"/>
        <v>9</v>
      </c>
      <c r="B11" s="13">
        <f ca="1" t="shared" si="0"/>
        <v>10.596</v>
      </c>
      <c r="D11" s="11">
        <v>1</v>
      </c>
      <c r="E11" s="7" t="s">
        <v>10</v>
      </c>
    </row>
    <row r="12" spans="1:5" ht="12.75">
      <c r="A12" s="2">
        <f t="shared" si="1"/>
        <v>10</v>
      </c>
      <c r="B12" s="13">
        <f ca="1" t="shared" si="0"/>
        <v>9.285</v>
      </c>
      <c r="D12" s="11">
        <v>0</v>
      </c>
      <c r="E12" s="7" t="s">
        <v>11</v>
      </c>
    </row>
    <row r="13" spans="1:5" ht="12.75">
      <c r="A13" s="2">
        <f t="shared" si="1"/>
        <v>11</v>
      </c>
      <c r="B13" s="13">
        <f ca="1" t="shared" si="0"/>
        <v>8.704</v>
      </c>
      <c r="D13" s="11">
        <v>3</v>
      </c>
      <c r="E13" s="7" t="s">
        <v>36</v>
      </c>
    </row>
    <row r="14" spans="1:2" ht="12.75">
      <c r="A14" s="2">
        <f t="shared" si="1"/>
        <v>12</v>
      </c>
      <c r="B14" s="13">
        <f ca="1" t="shared" si="0"/>
        <v>8.462</v>
      </c>
    </row>
    <row r="15" spans="1:2" ht="12.75">
      <c r="A15" s="2">
        <f t="shared" si="1"/>
        <v>13</v>
      </c>
      <c r="B15" s="13">
        <f ca="1" t="shared" si="0"/>
        <v>8.365</v>
      </c>
    </row>
    <row r="16" spans="1:2" ht="12.75">
      <c r="A16" s="2">
        <f t="shared" si="1"/>
        <v>14</v>
      </c>
      <c r="B16" s="13">
        <f ca="1" t="shared" si="0"/>
        <v>8.326</v>
      </c>
    </row>
    <row r="17" spans="1:2" ht="12.75">
      <c r="A17" s="2">
        <f t="shared" si="1"/>
        <v>15</v>
      </c>
      <c r="B17" s="13">
        <f ca="1" t="shared" si="0"/>
        <v>8.31</v>
      </c>
    </row>
    <row r="18" spans="1:2" ht="12.75">
      <c r="A18" s="2">
        <f t="shared" si="1"/>
        <v>16</v>
      </c>
      <c r="B18" s="13">
        <f ca="1" t="shared" si="0"/>
        <v>8.304</v>
      </c>
    </row>
    <row r="19" ht="12.75">
      <c r="B19" s="13"/>
    </row>
    <row r="20" ht="12.75">
      <c r="B20" s="13"/>
    </row>
    <row r="21" ht="12.75">
      <c r="B21" s="13"/>
    </row>
    <row r="22" ht="12.75">
      <c r="B22" s="13"/>
    </row>
    <row r="23" ht="12.75">
      <c r="B23" s="13"/>
    </row>
    <row r="24" ht="12.75">
      <c r="B24" s="13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spans="2:4" ht="12.75">
      <c r="B54" s="13"/>
      <c r="D54" s="2" t="e">
        <f>(B54-B53)/(A54-A53)</f>
        <v>#DIV/0!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00"/>
  <sheetViews>
    <sheetView zoomScalePageLayoutView="0" workbookViewId="0" topLeftCell="A1">
      <selection activeCell="I17" sqref="I17"/>
    </sheetView>
  </sheetViews>
  <sheetFormatPr defaultColWidth="9.28125" defaultRowHeight="12.75"/>
  <cols>
    <col min="1" max="1" width="9.28125" style="2" customWidth="1"/>
    <col min="2" max="2" width="13.140625" style="38" customWidth="1"/>
    <col min="3" max="16384" width="9.28125" style="2" customWidth="1"/>
  </cols>
  <sheetData>
    <row r="1" spans="1:4" ht="12.75">
      <c r="A1" s="1" t="s">
        <v>2</v>
      </c>
      <c r="B1" s="36" t="s">
        <v>3</v>
      </c>
      <c r="C1" s="5"/>
      <c r="D1" s="3"/>
    </row>
    <row r="2" spans="1:14" ht="12.75">
      <c r="A2" s="1" t="s">
        <v>0</v>
      </c>
      <c r="B2" s="36" t="s">
        <v>1</v>
      </c>
      <c r="D2" s="4">
        <v>2</v>
      </c>
      <c r="E2" s="2" t="s">
        <v>90</v>
      </c>
      <c r="N2" s="40"/>
    </row>
    <row r="3" spans="1:14" ht="12.75">
      <c r="A3" s="2">
        <f>D13</f>
        <v>0</v>
      </c>
      <c r="B3" s="37">
        <f ca="1">ROUND(D$2*SIN(2*PI()*(A3+D$4)/D$3)+D$5*SIN(2*PI()*(A3+D$7)/D$6)+D$8+D$15*NORMSINV(RAND()),D$16)</f>
        <v>0</v>
      </c>
      <c r="D3" s="6">
        <v>10</v>
      </c>
      <c r="E3" s="2" t="s">
        <v>91</v>
      </c>
      <c r="N3" s="40"/>
    </row>
    <row r="4" spans="1:14" ht="12.75">
      <c r="A4" s="2">
        <f aca="true" t="shared" si="0" ref="A4:A67">ROUND(A3+D$14,3)</f>
        <v>0.05</v>
      </c>
      <c r="B4" s="37">
        <f aca="true" ca="1" t="shared" si="1" ref="B4:B67">ROUND(D$2*SIN(2*PI()*(A4+D$4)/D$3)+D$5*SIN(2*PI()*(A4+D$7)/D$6)+D$8+D$15*NORMSINV(RAND()),D$16)</f>
        <v>0.322</v>
      </c>
      <c r="D4" s="6">
        <v>0</v>
      </c>
      <c r="E4" s="7" t="s">
        <v>92</v>
      </c>
      <c r="F4" s="7"/>
      <c r="G4" s="7"/>
      <c r="N4" s="40"/>
    </row>
    <row r="5" spans="1:14" ht="12.75">
      <c r="A5" s="2">
        <f t="shared" si="0"/>
        <v>0.1</v>
      </c>
      <c r="B5" s="37">
        <f ca="1" t="shared" si="1"/>
        <v>0.626</v>
      </c>
      <c r="D5" s="6">
        <v>1</v>
      </c>
      <c r="E5" s="7" t="s">
        <v>93</v>
      </c>
      <c r="F5" s="7"/>
      <c r="G5" s="7"/>
      <c r="N5" s="40"/>
    </row>
    <row r="6" spans="1:14" ht="12.75">
      <c r="A6" s="2">
        <f t="shared" si="0"/>
        <v>0.15</v>
      </c>
      <c r="B6" s="37">
        <f ca="1" t="shared" si="1"/>
        <v>0.895</v>
      </c>
      <c r="D6" s="6">
        <v>1.2</v>
      </c>
      <c r="E6" s="7" t="s">
        <v>94</v>
      </c>
      <c r="N6" s="40"/>
    </row>
    <row r="7" spans="1:14" ht="12.75">
      <c r="A7" s="2">
        <f t="shared" si="0"/>
        <v>0.2</v>
      </c>
      <c r="B7" s="37">
        <f ca="1" t="shared" si="1"/>
        <v>1.117</v>
      </c>
      <c r="D7" s="6">
        <v>0</v>
      </c>
      <c r="E7" s="7" t="s">
        <v>95</v>
      </c>
      <c r="N7" s="40"/>
    </row>
    <row r="8" spans="1:14" ht="12.75">
      <c r="A8" s="2">
        <f t="shared" si="0"/>
        <v>0.25</v>
      </c>
      <c r="B8" s="37">
        <f ca="1" t="shared" si="1"/>
        <v>1.279</v>
      </c>
      <c r="D8" s="6">
        <v>0</v>
      </c>
      <c r="E8" s="7" t="s">
        <v>42</v>
      </c>
      <c r="N8" s="40"/>
    </row>
    <row r="9" spans="1:14" ht="12.75">
      <c r="A9" s="2">
        <f t="shared" si="0"/>
        <v>0.3</v>
      </c>
      <c r="B9" s="37">
        <f ca="1" t="shared" si="1"/>
        <v>1.375</v>
      </c>
      <c r="D9" s="17"/>
      <c r="E9" s="7"/>
      <c r="N9" s="40"/>
    </row>
    <row r="10" spans="1:14" ht="12.75">
      <c r="A10" s="2">
        <f t="shared" si="0"/>
        <v>0.35</v>
      </c>
      <c r="B10" s="37">
        <f ca="1" t="shared" si="1"/>
        <v>1.402</v>
      </c>
      <c r="D10" s="8">
        <f>COUNT(B3:B300)</f>
        <v>298</v>
      </c>
      <c r="E10" s="2" t="s">
        <v>8</v>
      </c>
      <c r="N10" s="40"/>
    </row>
    <row r="11" spans="1:14" ht="12.75">
      <c r="A11" s="2">
        <f t="shared" si="0"/>
        <v>0.4</v>
      </c>
      <c r="B11" s="37">
        <f ca="1" t="shared" si="1"/>
        <v>1.363</v>
      </c>
      <c r="D11" s="7"/>
      <c r="N11" s="40"/>
    </row>
    <row r="12" spans="1:14" ht="12.75">
      <c r="A12" s="2">
        <f t="shared" si="0"/>
        <v>0.45</v>
      </c>
      <c r="B12" s="37">
        <f ca="1" t="shared" si="1"/>
        <v>1.265</v>
      </c>
      <c r="D12" s="10"/>
      <c r="E12" s="3"/>
      <c r="N12" s="40"/>
    </row>
    <row r="13" spans="1:14" ht="12.75">
      <c r="A13" s="2">
        <f t="shared" si="0"/>
        <v>0.5</v>
      </c>
      <c r="B13" s="37">
        <f ca="1" t="shared" si="1"/>
        <v>1.118</v>
      </c>
      <c r="D13" s="11">
        <v>0</v>
      </c>
      <c r="E13" s="7" t="s">
        <v>9</v>
      </c>
      <c r="N13" s="40"/>
    </row>
    <row r="14" spans="1:14" ht="12.75">
      <c r="A14" s="2">
        <f t="shared" si="0"/>
        <v>0.55</v>
      </c>
      <c r="B14" s="37">
        <f ca="1" t="shared" si="1"/>
        <v>0.936</v>
      </c>
      <c r="D14" s="11">
        <v>0.05</v>
      </c>
      <c r="E14" s="7" t="s">
        <v>10</v>
      </c>
      <c r="N14" s="40"/>
    </row>
    <row r="15" spans="1:14" ht="12.75">
      <c r="A15" s="2">
        <f t="shared" si="0"/>
        <v>0.6</v>
      </c>
      <c r="B15" s="37">
        <f ca="1" t="shared" si="1"/>
        <v>0.736</v>
      </c>
      <c r="D15" s="11">
        <v>0</v>
      </c>
      <c r="E15" s="7" t="s">
        <v>11</v>
      </c>
      <c r="N15" s="40"/>
    </row>
    <row r="16" spans="1:14" ht="12.75">
      <c r="A16" s="2">
        <f t="shared" si="0"/>
        <v>0.65</v>
      </c>
      <c r="B16" s="37">
        <f ca="1" t="shared" si="1"/>
        <v>0.535</v>
      </c>
      <c r="D16" s="11">
        <v>3</v>
      </c>
      <c r="E16" s="7" t="s">
        <v>36</v>
      </c>
      <c r="N16" s="40"/>
    </row>
    <row r="17" spans="1:14" ht="12.75">
      <c r="A17" s="2">
        <f t="shared" si="0"/>
        <v>0.7</v>
      </c>
      <c r="B17" s="37">
        <f ca="1" t="shared" si="1"/>
        <v>0.352</v>
      </c>
      <c r="N17" s="40"/>
    </row>
    <row r="18" spans="1:14" ht="12.75">
      <c r="A18" s="2">
        <f t="shared" si="0"/>
        <v>0.75</v>
      </c>
      <c r="B18" s="37">
        <f ca="1" t="shared" si="1"/>
        <v>0.201</v>
      </c>
      <c r="N18" s="40"/>
    </row>
    <row r="19" spans="1:14" ht="12.75">
      <c r="A19" s="2">
        <f t="shared" si="0"/>
        <v>0.8</v>
      </c>
      <c r="B19" s="37">
        <f ca="1" t="shared" si="1"/>
        <v>0.097</v>
      </c>
      <c r="N19" s="40"/>
    </row>
    <row r="20" spans="1:14" ht="12.75">
      <c r="A20" s="2">
        <f t="shared" si="0"/>
        <v>0.85</v>
      </c>
      <c r="B20" s="37">
        <f ca="1" t="shared" si="1"/>
        <v>0.052</v>
      </c>
      <c r="N20" s="40"/>
    </row>
    <row r="21" spans="1:14" ht="12.75">
      <c r="A21" s="2">
        <f t="shared" si="0"/>
        <v>0.9</v>
      </c>
      <c r="B21" s="37">
        <f ca="1" t="shared" si="1"/>
        <v>0.072</v>
      </c>
      <c r="N21" s="40"/>
    </row>
    <row r="22" spans="1:14" ht="12.75">
      <c r="A22" s="2">
        <f t="shared" si="0"/>
        <v>0.95</v>
      </c>
      <c r="B22" s="37">
        <f ca="1" t="shared" si="1"/>
        <v>0.158</v>
      </c>
      <c r="N22" s="40"/>
    </row>
    <row r="23" spans="1:14" ht="12.75">
      <c r="A23" s="2">
        <f t="shared" si="0"/>
        <v>1</v>
      </c>
      <c r="B23" s="37">
        <f ca="1" t="shared" si="1"/>
        <v>0.31</v>
      </c>
      <c r="N23" s="40"/>
    </row>
    <row r="24" spans="1:14" ht="12.75">
      <c r="A24" s="2">
        <f t="shared" si="0"/>
        <v>1.05</v>
      </c>
      <c r="B24" s="37">
        <f ca="1" t="shared" si="1"/>
        <v>0.519</v>
      </c>
      <c r="N24" s="40"/>
    </row>
    <row r="25" spans="1:14" ht="12.75">
      <c r="A25" s="2">
        <f t="shared" si="0"/>
        <v>1.1</v>
      </c>
      <c r="B25" s="37">
        <f ca="1" t="shared" si="1"/>
        <v>0.775</v>
      </c>
      <c r="N25" s="40"/>
    </row>
    <row r="26" spans="1:2" ht="12.75">
      <c r="A26" s="2">
        <f t="shared" si="0"/>
        <v>1.15</v>
      </c>
      <c r="B26" s="37">
        <f ca="1" t="shared" si="1"/>
        <v>1.064</v>
      </c>
    </row>
    <row r="27" spans="1:2" ht="12.75">
      <c r="A27" s="2">
        <f t="shared" si="0"/>
        <v>1.2</v>
      </c>
      <c r="B27" s="37">
        <f ca="1" t="shared" si="1"/>
        <v>1.369</v>
      </c>
    </row>
    <row r="28" spans="1:2" ht="12.75">
      <c r="A28" s="2">
        <f t="shared" si="0"/>
        <v>1.25</v>
      </c>
      <c r="B28" s="37">
        <f ca="1" t="shared" si="1"/>
        <v>1.673</v>
      </c>
    </row>
    <row r="29" spans="1:2" ht="12.75">
      <c r="A29" s="2">
        <f t="shared" si="0"/>
        <v>1.3</v>
      </c>
      <c r="B29" s="37">
        <f ca="1" t="shared" si="1"/>
        <v>1.958</v>
      </c>
    </row>
    <row r="30" spans="1:2" ht="12.75">
      <c r="A30" s="2">
        <f t="shared" si="0"/>
        <v>1.35</v>
      </c>
      <c r="B30" s="37">
        <f ca="1" t="shared" si="1"/>
        <v>2.207</v>
      </c>
    </row>
    <row r="31" spans="1:2" ht="12.75">
      <c r="A31" s="2">
        <f t="shared" si="0"/>
        <v>1.4</v>
      </c>
      <c r="B31" s="37">
        <f ca="1" t="shared" si="1"/>
        <v>2.407</v>
      </c>
    </row>
    <row r="32" spans="1:2" ht="12.75">
      <c r="A32" s="2">
        <f t="shared" si="0"/>
        <v>1.45</v>
      </c>
      <c r="B32" s="37">
        <f ca="1" t="shared" si="1"/>
        <v>2.546</v>
      </c>
    </row>
    <row r="33" spans="1:2" ht="12.75">
      <c r="A33" s="2">
        <f t="shared" si="0"/>
        <v>1.5</v>
      </c>
      <c r="B33" s="37">
        <f ca="1" t="shared" si="1"/>
        <v>2.618</v>
      </c>
    </row>
    <row r="34" spans="1:2" ht="12.75">
      <c r="A34" s="2">
        <f t="shared" si="0"/>
        <v>1.55</v>
      </c>
      <c r="B34" s="37">
        <f ca="1" t="shared" si="1"/>
        <v>2.62</v>
      </c>
    </row>
    <row r="35" spans="1:2" ht="12.75">
      <c r="A35" s="2">
        <f t="shared" si="0"/>
        <v>1.6</v>
      </c>
      <c r="B35" s="37">
        <f ca="1" t="shared" si="1"/>
        <v>2.555</v>
      </c>
    </row>
    <row r="36" spans="1:2" ht="12.75">
      <c r="A36" s="2">
        <f t="shared" si="0"/>
        <v>1.65</v>
      </c>
      <c r="B36" s="37">
        <f ca="1" t="shared" si="1"/>
        <v>2.429</v>
      </c>
    </row>
    <row r="37" spans="1:2" ht="12.75">
      <c r="A37" s="2">
        <f t="shared" si="0"/>
        <v>1.7</v>
      </c>
      <c r="B37" s="37">
        <f ca="1" t="shared" si="1"/>
        <v>2.253</v>
      </c>
    </row>
    <row r="38" spans="1:2" ht="12.75">
      <c r="A38" s="2">
        <f t="shared" si="0"/>
        <v>1.75</v>
      </c>
      <c r="B38" s="37">
        <f ca="1" t="shared" si="1"/>
        <v>2.041</v>
      </c>
    </row>
    <row r="39" spans="1:2" ht="12.75">
      <c r="A39" s="2">
        <f t="shared" si="0"/>
        <v>1.8</v>
      </c>
      <c r="B39" s="37">
        <f ca="1" t="shared" si="1"/>
        <v>1.81</v>
      </c>
    </row>
    <row r="40" spans="1:2" ht="12.75">
      <c r="A40" s="2">
        <f t="shared" si="0"/>
        <v>1.85</v>
      </c>
      <c r="B40" s="37">
        <f ca="1" t="shared" si="1"/>
        <v>1.577</v>
      </c>
    </row>
    <row r="41" spans="1:2" ht="12.75">
      <c r="A41" s="2">
        <f t="shared" si="0"/>
        <v>1.9</v>
      </c>
      <c r="B41" s="37">
        <f ca="1" t="shared" si="1"/>
        <v>1.36</v>
      </c>
    </row>
    <row r="42" spans="1:2" ht="13.5" thickBot="1">
      <c r="A42" s="2">
        <f t="shared" si="0"/>
        <v>1.95</v>
      </c>
      <c r="B42" s="37">
        <f ca="1" t="shared" si="1"/>
        <v>1.175</v>
      </c>
    </row>
    <row r="43" spans="1:7" ht="13.5" thickBot="1">
      <c r="A43" s="2">
        <f t="shared" si="0"/>
        <v>2</v>
      </c>
      <c r="B43" s="37">
        <f ca="1" t="shared" si="1"/>
        <v>1.036</v>
      </c>
      <c r="F43" s="31">
        <v>1</v>
      </c>
      <c r="G43" s="32">
        <v>47.8</v>
      </c>
    </row>
    <row r="44" spans="1:7" ht="13.5" thickBot="1">
      <c r="A44" s="2">
        <f t="shared" si="0"/>
        <v>2.05</v>
      </c>
      <c r="B44" s="37">
        <f ca="1" t="shared" si="1"/>
        <v>0.955</v>
      </c>
      <c r="F44" s="33">
        <v>2</v>
      </c>
      <c r="G44" s="34">
        <v>45.3</v>
      </c>
    </row>
    <row r="45" spans="1:7" ht="13.5" thickBot="1">
      <c r="A45" s="2">
        <f t="shared" si="0"/>
        <v>2.1</v>
      </c>
      <c r="B45" s="37">
        <f ca="1" t="shared" si="1"/>
        <v>0.937</v>
      </c>
      <c r="F45" s="33">
        <v>3</v>
      </c>
      <c r="G45" s="34">
        <v>54</v>
      </c>
    </row>
    <row r="46" spans="1:7" ht="13.5" thickBot="1">
      <c r="A46" s="2">
        <f t="shared" si="0"/>
        <v>2.15</v>
      </c>
      <c r="B46" s="37">
        <f ca="1" t="shared" si="1"/>
        <v>0.986</v>
      </c>
      <c r="F46" s="33">
        <v>4</v>
      </c>
      <c r="G46" s="34">
        <v>72.6</v>
      </c>
    </row>
    <row r="47" spans="1:7" ht="13.5" thickBot="1">
      <c r="A47" s="2">
        <f t="shared" si="0"/>
        <v>2.2</v>
      </c>
      <c r="B47" s="37">
        <f ca="1" t="shared" si="1"/>
        <v>1.099</v>
      </c>
      <c r="F47" s="33">
        <v>5</v>
      </c>
      <c r="G47" s="34">
        <v>83.4</v>
      </c>
    </row>
    <row r="48" spans="1:7" ht="13.5" thickBot="1">
      <c r="A48" s="2">
        <f t="shared" si="0"/>
        <v>2.25</v>
      </c>
      <c r="B48" s="37">
        <f ca="1" t="shared" si="1"/>
        <v>1.268</v>
      </c>
      <c r="F48" s="33">
        <v>6</v>
      </c>
      <c r="G48" s="34">
        <v>91.9</v>
      </c>
    </row>
    <row r="49" spans="1:7" ht="13.5" thickBot="1">
      <c r="A49" s="2">
        <f t="shared" si="0"/>
        <v>2.3</v>
      </c>
      <c r="B49" s="37">
        <f ca="1" t="shared" si="1"/>
        <v>1.484</v>
      </c>
      <c r="F49" s="33">
        <v>7</v>
      </c>
      <c r="G49" s="34">
        <v>92.9</v>
      </c>
    </row>
    <row r="50" spans="1:7" ht="13.5" thickBot="1">
      <c r="A50" s="2">
        <f t="shared" si="0"/>
        <v>2.35</v>
      </c>
      <c r="B50" s="37">
        <f ca="1" t="shared" si="1"/>
        <v>1.732</v>
      </c>
      <c r="F50" s="33">
        <v>8</v>
      </c>
      <c r="G50" s="34">
        <v>84.8</v>
      </c>
    </row>
    <row r="51" spans="1:7" ht="13.5" thickBot="1">
      <c r="A51" s="2">
        <f t="shared" si="0"/>
        <v>2.4</v>
      </c>
      <c r="B51" s="37">
        <f ca="1" t="shared" si="1"/>
        <v>1.996</v>
      </c>
      <c r="F51" s="33">
        <v>9</v>
      </c>
      <c r="G51" s="34">
        <v>79.5</v>
      </c>
    </row>
    <row r="52" spans="1:7" ht="13.5" thickBot="1">
      <c r="A52" s="2">
        <f t="shared" si="0"/>
        <v>2.45</v>
      </c>
      <c r="B52" s="37">
        <f ca="1" t="shared" si="1"/>
        <v>2.258</v>
      </c>
      <c r="F52" s="33">
        <v>10</v>
      </c>
      <c r="G52" s="34">
        <v>69.1</v>
      </c>
    </row>
    <row r="53" spans="1:7" ht="13.5" thickBot="1">
      <c r="A53" s="2">
        <f t="shared" si="0"/>
        <v>2.5</v>
      </c>
      <c r="B53" s="37">
        <f ca="1" t="shared" si="1"/>
        <v>2.5</v>
      </c>
      <c r="F53" s="33">
        <v>11</v>
      </c>
      <c r="G53" s="34">
        <v>60.1</v>
      </c>
    </row>
    <row r="54" spans="1:7" ht="13.5" thickBot="1">
      <c r="A54" s="2">
        <f t="shared" si="0"/>
        <v>2.55</v>
      </c>
      <c r="B54" s="37">
        <f ca="1" t="shared" si="1"/>
        <v>2.706</v>
      </c>
      <c r="F54" s="33">
        <v>12</v>
      </c>
      <c r="G54" s="34">
        <v>46.4</v>
      </c>
    </row>
    <row r="55" spans="1:7" ht="13.5" thickBot="1">
      <c r="A55" s="2">
        <f t="shared" si="0"/>
        <v>2.6</v>
      </c>
      <c r="B55" s="37">
        <f ca="1" t="shared" si="1"/>
        <v>2.862</v>
      </c>
      <c r="F55" s="33">
        <v>13</v>
      </c>
      <c r="G55" s="34">
        <v>50.8</v>
      </c>
    </row>
    <row r="56" spans="1:7" ht="13.5" thickBot="1">
      <c r="A56" s="2">
        <f t="shared" si="0"/>
        <v>2.65</v>
      </c>
      <c r="B56" s="37">
        <f ca="1" t="shared" si="1"/>
        <v>2.957</v>
      </c>
      <c r="F56" s="33">
        <v>14</v>
      </c>
      <c r="G56" s="34">
        <v>47.4</v>
      </c>
    </row>
    <row r="57" spans="1:7" ht="13.5" thickBot="1">
      <c r="A57" s="2">
        <f t="shared" si="0"/>
        <v>2.7</v>
      </c>
      <c r="B57" s="37">
        <f ca="1" t="shared" si="1"/>
        <v>2.984</v>
      </c>
      <c r="F57" s="33">
        <v>15</v>
      </c>
      <c r="G57" s="34">
        <v>62.8</v>
      </c>
    </row>
    <row r="58" spans="1:7" ht="13.5" thickBot="1">
      <c r="A58" s="2">
        <f t="shared" si="0"/>
        <v>2.75</v>
      </c>
      <c r="B58" s="37">
        <f ca="1" t="shared" si="1"/>
        <v>2.941</v>
      </c>
      <c r="F58" s="33">
        <v>16</v>
      </c>
      <c r="G58" s="34">
        <v>71.9</v>
      </c>
    </row>
    <row r="59" spans="1:7" ht="13.5" thickBot="1">
      <c r="A59" s="2">
        <f t="shared" si="0"/>
        <v>2.8</v>
      </c>
      <c r="B59" s="37">
        <f ca="1" t="shared" si="1"/>
        <v>2.831</v>
      </c>
      <c r="F59" s="33">
        <v>17</v>
      </c>
      <c r="G59" s="34">
        <v>83.1</v>
      </c>
    </row>
    <row r="60" spans="1:7" ht="13.5" thickBot="1">
      <c r="A60" s="2">
        <f t="shared" si="0"/>
        <v>2.85</v>
      </c>
      <c r="B60" s="37">
        <f ca="1" t="shared" si="1"/>
        <v>2.659</v>
      </c>
      <c r="F60" s="33">
        <v>18</v>
      </c>
      <c r="G60" s="34">
        <v>91.2</v>
      </c>
    </row>
    <row r="61" spans="1:7" ht="13.5" thickBot="1">
      <c r="A61" s="2">
        <f t="shared" si="0"/>
        <v>2.9</v>
      </c>
      <c r="B61" s="37">
        <f ca="1" t="shared" si="1"/>
        <v>2.437</v>
      </c>
      <c r="F61" s="33">
        <v>19</v>
      </c>
      <c r="G61" s="34">
        <v>93.4</v>
      </c>
    </row>
    <row r="62" spans="1:7" ht="13.5" thickBot="1">
      <c r="A62" s="2">
        <f t="shared" si="0"/>
        <v>2.95</v>
      </c>
      <c r="B62" s="37">
        <f ca="1" t="shared" si="1"/>
        <v>2.179</v>
      </c>
      <c r="F62" s="33">
        <v>20</v>
      </c>
      <c r="G62" s="34">
        <v>88.4</v>
      </c>
    </row>
    <row r="63" spans="1:7" ht="13.5" thickBot="1">
      <c r="A63" s="2">
        <f t="shared" si="0"/>
        <v>3</v>
      </c>
      <c r="B63" s="37">
        <f ca="1" t="shared" si="1"/>
        <v>1.902</v>
      </c>
      <c r="F63" s="33">
        <v>21</v>
      </c>
      <c r="G63" s="34">
        <v>75.5</v>
      </c>
    </row>
    <row r="64" spans="1:7" ht="13.5" thickBot="1">
      <c r="A64" s="2">
        <f t="shared" si="0"/>
        <v>3.05</v>
      </c>
      <c r="B64" s="37">
        <f ca="1" t="shared" si="1"/>
        <v>1.623</v>
      </c>
      <c r="F64" s="33">
        <v>22</v>
      </c>
      <c r="G64" s="34">
        <v>67</v>
      </c>
    </row>
    <row r="65" spans="1:7" ht="13.5" thickBot="1">
      <c r="A65" s="2">
        <f t="shared" si="0"/>
        <v>3.1</v>
      </c>
      <c r="B65" s="37">
        <f ca="1" t="shared" si="1"/>
        <v>1.36</v>
      </c>
      <c r="F65" s="33">
        <v>23</v>
      </c>
      <c r="G65" s="34">
        <v>59.6</v>
      </c>
    </row>
    <row r="66" spans="1:7" ht="13.5" thickBot="1">
      <c r="A66" s="2">
        <f t="shared" si="0"/>
        <v>3.15</v>
      </c>
      <c r="B66" s="37">
        <f ca="1" t="shared" si="1"/>
        <v>1.128</v>
      </c>
      <c r="F66" s="33">
        <v>24</v>
      </c>
      <c r="G66" s="34">
        <v>44.3</v>
      </c>
    </row>
    <row r="67" spans="1:2" ht="12.75">
      <c r="A67" s="2">
        <f t="shared" si="0"/>
        <v>3.2</v>
      </c>
      <c r="B67" s="37">
        <f ca="1" t="shared" si="1"/>
        <v>0.944</v>
      </c>
    </row>
    <row r="68" spans="1:2" ht="12.75">
      <c r="A68" s="2">
        <f aca="true" t="shared" si="2" ref="A68:A131">ROUND(A67+D$14,3)</f>
        <v>3.25</v>
      </c>
      <c r="B68" s="37">
        <f aca="true" ca="1" t="shared" si="3" ref="B68:B131">ROUND(D$2*SIN(2*PI()*(A68+D$4)/D$3)+D$5*SIN(2*PI()*(A68+D$7)/D$6)+D$8+D$15*NORMSINV(RAND()),D$16)</f>
        <v>0.816</v>
      </c>
    </row>
    <row r="69" spans="1:2" ht="12.75">
      <c r="A69" s="2">
        <f t="shared" si="2"/>
        <v>3.3</v>
      </c>
      <c r="B69" s="37">
        <f ca="1" t="shared" si="3"/>
        <v>0.753</v>
      </c>
    </row>
    <row r="70" spans="1:2" ht="12.75">
      <c r="A70" s="2">
        <f t="shared" si="2"/>
        <v>3.35</v>
      </c>
      <c r="B70" s="37">
        <f ca="1" t="shared" si="3"/>
        <v>0.756</v>
      </c>
    </row>
    <row r="71" spans="1:2" ht="12.75">
      <c r="A71" s="2">
        <f t="shared" si="2"/>
        <v>3.4</v>
      </c>
      <c r="B71" s="37">
        <f ca="1" t="shared" si="3"/>
        <v>0.823</v>
      </c>
    </row>
    <row r="72" spans="1:2" ht="12.75">
      <c r="A72" s="2">
        <f t="shared" si="2"/>
        <v>3.45</v>
      </c>
      <c r="B72" s="37">
        <f ca="1" t="shared" si="3"/>
        <v>0.947</v>
      </c>
    </row>
    <row r="73" spans="1:2" ht="12.75">
      <c r="A73" s="2">
        <f t="shared" si="2"/>
        <v>3.5</v>
      </c>
      <c r="B73" s="37">
        <f ca="1" t="shared" si="3"/>
        <v>1.118</v>
      </c>
    </row>
    <row r="74" spans="1:2" ht="12.75">
      <c r="A74" s="2">
        <f t="shared" si="2"/>
        <v>3.55</v>
      </c>
      <c r="B74" s="37">
        <f ca="1" t="shared" si="3"/>
        <v>1.321</v>
      </c>
    </row>
    <row r="75" spans="1:2" ht="12.75">
      <c r="A75" s="2">
        <f t="shared" si="2"/>
        <v>3.6</v>
      </c>
      <c r="B75" s="37">
        <f ca="1" t="shared" si="3"/>
        <v>1.541</v>
      </c>
    </row>
    <row r="76" spans="1:2" ht="12.75">
      <c r="A76" s="2">
        <f t="shared" si="2"/>
        <v>3.65</v>
      </c>
      <c r="B76" s="37">
        <f ca="1" t="shared" si="3"/>
        <v>1.759</v>
      </c>
    </row>
    <row r="77" spans="1:2" ht="12.75">
      <c r="A77" s="2">
        <f t="shared" si="2"/>
        <v>3.7</v>
      </c>
      <c r="B77" s="37">
        <f ca="1" t="shared" si="3"/>
        <v>1.958</v>
      </c>
    </row>
    <row r="78" spans="1:2" ht="12.75">
      <c r="A78" s="2">
        <f t="shared" si="2"/>
        <v>3.75</v>
      </c>
      <c r="B78" s="37">
        <f ca="1" t="shared" si="3"/>
        <v>2.121</v>
      </c>
    </row>
    <row r="79" spans="1:2" ht="12.75">
      <c r="A79" s="2">
        <f t="shared" si="2"/>
        <v>3.8</v>
      </c>
      <c r="B79" s="37">
        <f ca="1" t="shared" si="3"/>
        <v>2.235</v>
      </c>
    </row>
    <row r="80" spans="1:2" ht="12.75">
      <c r="A80" s="2">
        <f t="shared" si="2"/>
        <v>3.85</v>
      </c>
      <c r="B80" s="37">
        <f ca="1" t="shared" si="3"/>
        <v>2.289</v>
      </c>
    </row>
    <row r="81" spans="1:2" ht="12.75">
      <c r="A81" s="2">
        <f t="shared" si="2"/>
        <v>3.9</v>
      </c>
      <c r="B81" s="37">
        <f ca="1" t="shared" si="3"/>
        <v>2.275</v>
      </c>
    </row>
    <row r="82" spans="1:2" ht="12.75">
      <c r="A82" s="2">
        <f t="shared" si="2"/>
        <v>3.95</v>
      </c>
      <c r="B82" s="37">
        <f ca="1" t="shared" si="3"/>
        <v>2.192</v>
      </c>
    </row>
    <row r="83" spans="1:2" ht="12.75">
      <c r="A83" s="2">
        <f t="shared" si="2"/>
        <v>4</v>
      </c>
      <c r="B83" s="37">
        <f ca="1" t="shared" si="3"/>
        <v>2.042</v>
      </c>
    </row>
    <row r="84" spans="1:2" ht="12.75">
      <c r="A84" s="2">
        <f t="shared" si="2"/>
        <v>4.05</v>
      </c>
      <c r="B84" s="37">
        <f ca="1" t="shared" si="3"/>
        <v>1.831</v>
      </c>
    </row>
    <row r="85" spans="1:2" ht="12.75">
      <c r="A85" s="2">
        <f t="shared" si="2"/>
        <v>4.1</v>
      </c>
      <c r="B85" s="37">
        <f ca="1" t="shared" si="3"/>
        <v>1.572</v>
      </c>
    </row>
    <row r="86" spans="1:2" ht="12.75">
      <c r="A86" s="2">
        <f t="shared" si="2"/>
        <v>4.15</v>
      </c>
      <c r="B86" s="37">
        <f ca="1" t="shared" si="3"/>
        <v>1.277</v>
      </c>
    </row>
    <row r="87" spans="1:2" ht="12.75">
      <c r="A87" s="2">
        <f t="shared" si="2"/>
        <v>4.2</v>
      </c>
      <c r="B87" s="37">
        <f ca="1" t="shared" si="3"/>
        <v>0.964</v>
      </c>
    </row>
    <row r="88" spans="1:2" ht="12.75">
      <c r="A88" s="2">
        <f t="shared" si="2"/>
        <v>4.25</v>
      </c>
      <c r="B88" s="37">
        <f ca="1" t="shared" si="3"/>
        <v>0.649</v>
      </c>
    </row>
    <row r="89" spans="1:2" ht="12.75">
      <c r="A89" s="2">
        <f t="shared" si="2"/>
        <v>4.3</v>
      </c>
      <c r="B89" s="37">
        <f ca="1" t="shared" si="3"/>
        <v>0.352</v>
      </c>
    </row>
    <row r="90" spans="1:2" ht="12.75">
      <c r="A90" s="2">
        <f t="shared" si="2"/>
        <v>4.35</v>
      </c>
      <c r="B90" s="37">
        <f ca="1" t="shared" si="3"/>
        <v>0.087</v>
      </c>
    </row>
    <row r="91" spans="1:2" ht="12.75">
      <c r="A91" s="2">
        <f t="shared" si="2"/>
        <v>4.4</v>
      </c>
      <c r="B91" s="37">
        <f ca="1" t="shared" si="3"/>
        <v>-0.13</v>
      </c>
    </row>
    <row r="92" spans="1:2" ht="12.75">
      <c r="A92" s="2">
        <f t="shared" si="2"/>
        <v>4.45</v>
      </c>
      <c r="B92" s="37">
        <f ca="1" t="shared" si="3"/>
        <v>-0.288</v>
      </c>
    </row>
    <row r="93" spans="1:2" ht="12.75">
      <c r="A93" s="2">
        <f t="shared" si="2"/>
        <v>4.5</v>
      </c>
      <c r="B93" s="37">
        <f ca="1" t="shared" si="3"/>
        <v>-0.382</v>
      </c>
    </row>
    <row r="94" spans="1:2" ht="12.75">
      <c r="A94" s="2">
        <f t="shared" si="2"/>
        <v>4.55</v>
      </c>
      <c r="B94" s="37">
        <f ca="1" t="shared" si="3"/>
        <v>-0.408</v>
      </c>
    </row>
    <row r="95" spans="1:2" ht="12.75">
      <c r="A95" s="2">
        <f t="shared" si="2"/>
        <v>4.6</v>
      </c>
      <c r="B95" s="37">
        <f ca="1" t="shared" si="3"/>
        <v>-0.369</v>
      </c>
    </row>
    <row r="96" spans="1:2" ht="12.75">
      <c r="A96" s="2">
        <f t="shared" si="2"/>
        <v>4.65</v>
      </c>
      <c r="B96" s="37">
        <f ca="1" t="shared" si="3"/>
        <v>-0.271</v>
      </c>
    </row>
    <row r="97" spans="1:2" ht="12.75">
      <c r="A97" s="2">
        <f t="shared" si="2"/>
        <v>4.7</v>
      </c>
      <c r="B97" s="37">
        <f ca="1" t="shared" si="3"/>
        <v>-0.125</v>
      </c>
    </row>
    <row r="98" spans="1:2" ht="12.75">
      <c r="A98" s="2">
        <f t="shared" si="2"/>
        <v>4.75</v>
      </c>
      <c r="B98" s="37">
        <f ca="1" t="shared" si="3"/>
        <v>0.054</v>
      </c>
    </row>
    <row r="99" spans="1:2" ht="12.75">
      <c r="A99" s="2">
        <f t="shared" si="2"/>
        <v>4.8</v>
      </c>
      <c r="B99" s="37">
        <f ca="1" t="shared" si="3"/>
        <v>0.251</v>
      </c>
    </row>
    <row r="100" spans="1:2" ht="12.75">
      <c r="A100" s="2">
        <f t="shared" si="2"/>
        <v>4.85</v>
      </c>
      <c r="B100" s="37">
        <f ca="1" t="shared" si="3"/>
        <v>0.447</v>
      </c>
    </row>
    <row r="101" spans="1:2" ht="12.75">
      <c r="A101" s="2">
        <f t="shared" si="2"/>
        <v>4.9</v>
      </c>
      <c r="B101" s="37">
        <f ca="1" t="shared" si="3"/>
        <v>0.626</v>
      </c>
    </row>
    <row r="102" spans="1:2" ht="12.75">
      <c r="A102" s="2">
        <f t="shared" si="2"/>
        <v>4.95</v>
      </c>
      <c r="B102" s="37">
        <f ca="1" t="shared" si="3"/>
        <v>0.77</v>
      </c>
    </row>
    <row r="103" spans="1:2" ht="12.75">
      <c r="A103" s="2">
        <f t="shared" si="2"/>
        <v>5</v>
      </c>
      <c r="B103" s="37">
        <f ca="1" t="shared" si="3"/>
        <v>0.866</v>
      </c>
    </row>
    <row r="104" spans="1:2" ht="12.75">
      <c r="A104" s="2">
        <f t="shared" si="2"/>
        <v>5.05</v>
      </c>
      <c r="B104" s="37">
        <f ca="1" t="shared" si="3"/>
        <v>0.903</v>
      </c>
    </row>
    <row r="105" spans="1:2" ht="12.75">
      <c r="A105" s="2">
        <f t="shared" si="2"/>
        <v>5.1</v>
      </c>
      <c r="B105" s="37">
        <f ca="1" t="shared" si="3"/>
        <v>0.874</v>
      </c>
    </row>
    <row r="106" spans="1:2" ht="12.75">
      <c r="A106" s="2">
        <f t="shared" si="2"/>
        <v>5.15</v>
      </c>
      <c r="B106" s="37">
        <f ca="1" t="shared" si="3"/>
        <v>0.778</v>
      </c>
    </row>
    <row r="107" spans="1:2" ht="12.75">
      <c r="A107" s="2">
        <f t="shared" si="2"/>
        <v>5.2</v>
      </c>
      <c r="B107" s="37">
        <f ca="1" t="shared" si="3"/>
        <v>0.615</v>
      </c>
    </row>
    <row r="108" spans="1:2" ht="12.75">
      <c r="A108" s="2">
        <f t="shared" si="2"/>
        <v>5.25</v>
      </c>
      <c r="B108" s="37">
        <f ca="1" t="shared" si="3"/>
        <v>0.394</v>
      </c>
    </row>
    <row r="109" spans="1:2" ht="12.75">
      <c r="A109" s="2">
        <f t="shared" si="2"/>
        <v>5.3</v>
      </c>
      <c r="B109" s="37">
        <f ca="1" t="shared" si="3"/>
        <v>0.125</v>
      </c>
    </row>
    <row r="110" spans="1:2" ht="12.75">
      <c r="A110" s="2">
        <f t="shared" si="2"/>
        <v>5.35</v>
      </c>
      <c r="B110" s="37">
        <f ca="1" t="shared" si="3"/>
        <v>-0.177</v>
      </c>
    </row>
    <row r="111" spans="1:2" ht="12.75">
      <c r="A111" s="2">
        <f t="shared" si="2"/>
        <v>5.4</v>
      </c>
      <c r="B111" s="37">
        <f ca="1" t="shared" si="3"/>
        <v>-0.497</v>
      </c>
    </row>
    <row r="112" spans="1:2" ht="12.75">
      <c r="A112" s="2">
        <f t="shared" si="2"/>
        <v>5.45</v>
      </c>
      <c r="B112" s="37">
        <f ca="1" t="shared" si="3"/>
        <v>-0.817</v>
      </c>
    </row>
    <row r="113" spans="1:2" ht="12.75">
      <c r="A113" s="2">
        <f t="shared" si="2"/>
        <v>5.5</v>
      </c>
      <c r="B113" s="37">
        <f ca="1" t="shared" si="3"/>
        <v>-1.118</v>
      </c>
    </row>
    <row r="114" spans="1:2" ht="12.75">
      <c r="A114" s="2">
        <f t="shared" si="2"/>
        <v>5.55</v>
      </c>
      <c r="B114" s="37">
        <f ca="1" t="shared" si="3"/>
        <v>-1.385</v>
      </c>
    </row>
    <row r="115" spans="1:2" ht="12.75">
      <c r="A115" s="2">
        <f t="shared" si="2"/>
        <v>5.6</v>
      </c>
      <c r="B115" s="37">
        <f ca="1" t="shared" si="3"/>
        <v>-1.602</v>
      </c>
    </row>
    <row r="116" spans="1:2" ht="12.75">
      <c r="A116" s="2">
        <f t="shared" si="2"/>
        <v>5.65</v>
      </c>
      <c r="B116" s="37">
        <f ca="1" t="shared" si="3"/>
        <v>-1.76</v>
      </c>
    </row>
    <row r="117" spans="1:2" ht="12.75">
      <c r="A117" s="2">
        <f t="shared" si="2"/>
        <v>5.7</v>
      </c>
      <c r="B117" s="37">
        <f ca="1" t="shared" si="3"/>
        <v>-1.852</v>
      </c>
    </row>
    <row r="118" spans="1:2" ht="12.75">
      <c r="A118" s="2">
        <f t="shared" si="2"/>
        <v>5.75</v>
      </c>
      <c r="B118" s="37">
        <f ca="1" t="shared" si="3"/>
        <v>-1.874</v>
      </c>
    </row>
    <row r="119" spans="1:2" ht="12.75">
      <c r="A119" s="2">
        <f t="shared" si="2"/>
        <v>5.8</v>
      </c>
      <c r="B119" s="37">
        <f ca="1" t="shared" si="3"/>
        <v>-1.83</v>
      </c>
    </row>
    <row r="120" spans="1:2" ht="12.75">
      <c r="A120" s="2">
        <f t="shared" si="2"/>
        <v>5.85</v>
      </c>
      <c r="B120" s="37">
        <f ca="1" t="shared" si="3"/>
        <v>-1.725</v>
      </c>
    </row>
    <row r="121" spans="1:2" ht="12.75">
      <c r="A121" s="2">
        <f t="shared" si="2"/>
        <v>5.9</v>
      </c>
      <c r="B121" s="37">
        <f ca="1" t="shared" si="3"/>
        <v>-1.572</v>
      </c>
    </row>
    <row r="122" spans="1:2" ht="12.75">
      <c r="A122" s="2">
        <f t="shared" si="2"/>
        <v>5.95</v>
      </c>
      <c r="B122" s="37">
        <f ca="1" t="shared" si="3"/>
        <v>-1.383</v>
      </c>
    </row>
    <row r="123" spans="1:2" ht="12.75">
      <c r="A123" s="2">
        <f t="shared" si="2"/>
        <v>6</v>
      </c>
      <c r="B123" s="37">
        <f ca="1" t="shared" si="3"/>
        <v>-1.176</v>
      </c>
    </row>
    <row r="124" spans="1:2" ht="12.75">
      <c r="A124" s="2">
        <f t="shared" si="2"/>
        <v>6.05</v>
      </c>
      <c r="B124" s="37">
        <f ca="1" t="shared" si="3"/>
        <v>-0.967</v>
      </c>
    </row>
    <row r="125" spans="1:2" ht="12.75">
      <c r="A125" s="2">
        <f t="shared" si="2"/>
        <v>6.1</v>
      </c>
      <c r="B125" s="37">
        <f ca="1" t="shared" si="3"/>
        <v>-0.775</v>
      </c>
    </row>
    <row r="126" spans="1:2" ht="12.75">
      <c r="A126" s="2">
        <f t="shared" si="2"/>
        <v>6.15</v>
      </c>
      <c r="B126" s="37">
        <f ca="1" t="shared" si="3"/>
        <v>-0.616</v>
      </c>
    </row>
    <row r="127" spans="1:2" ht="12.75">
      <c r="A127" s="2">
        <f t="shared" si="2"/>
        <v>6.2</v>
      </c>
      <c r="B127" s="37">
        <f ca="1" t="shared" si="3"/>
        <v>-0.503</v>
      </c>
    </row>
    <row r="128" spans="1:2" ht="12.75">
      <c r="A128" s="2">
        <f t="shared" si="2"/>
        <v>6.25</v>
      </c>
      <c r="B128" s="37">
        <f ca="1" t="shared" si="3"/>
        <v>-0.448</v>
      </c>
    </row>
    <row r="129" spans="1:2" ht="12.75">
      <c r="A129" s="2">
        <f t="shared" si="2"/>
        <v>6.3</v>
      </c>
      <c r="B129" s="37">
        <f ca="1" t="shared" si="3"/>
        <v>-0.458</v>
      </c>
    </row>
    <row r="130" spans="1:2" ht="12.75">
      <c r="A130" s="2">
        <f t="shared" si="2"/>
        <v>6.35</v>
      </c>
      <c r="B130" s="37">
        <f ca="1" t="shared" si="3"/>
        <v>-0.534</v>
      </c>
    </row>
    <row r="131" spans="1:2" ht="12.75">
      <c r="A131" s="2">
        <f t="shared" si="2"/>
        <v>6.4</v>
      </c>
      <c r="B131" s="37">
        <f ca="1" t="shared" si="3"/>
        <v>-0.675</v>
      </c>
    </row>
    <row r="132" spans="1:2" ht="12.75">
      <c r="A132" s="2">
        <f aca="true" t="shared" si="4" ref="A132:A195">ROUND(A131+D$14,3)</f>
        <v>6.45</v>
      </c>
      <c r="B132" s="37">
        <f aca="true" ca="1" t="shared" si="5" ref="B132:B195">ROUND(D$2*SIN(2*PI()*(A132+D$4)/D$3)+D$5*SIN(2*PI()*(A132+D$7)/D$6)+D$8+D$15*NORMSINV(RAND()),D$16)</f>
        <v>-0.873</v>
      </c>
    </row>
    <row r="133" spans="1:2" ht="12.75">
      <c r="A133" s="2">
        <f t="shared" si="4"/>
        <v>6.5</v>
      </c>
      <c r="B133" s="37">
        <f ca="1" t="shared" si="5"/>
        <v>-1.118</v>
      </c>
    </row>
    <row r="134" spans="1:2" ht="12.75">
      <c r="A134" s="2">
        <f t="shared" si="4"/>
        <v>6.55</v>
      </c>
      <c r="B134" s="37">
        <f ca="1" t="shared" si="5"/>
        <v>-1.395</v>
      </c>
    </row>
    <row r="135" spans="1:2" ht="12.75">
      <c r="A135" s="2">
        <f t="shared" si="4"/>
        <v>6.6</v>
      </c>
      <c r="B135" s="37">
        <f ca="1" t="shared" si="5"/>
        <v>-1.689</v>
      </c>
    </row>
    <row r="136" spans="1:2" ht="12.75">
      <c r="A136" s="2">
        <f t="shared" si="4"/>
        <v>6.65</v>
      </c>
      <c r="B136" s="37">
        <f ca="1" t="shared" si="5"/>
        <v>-1.98</v>
      </c>
    </row>
    <row r="137" spans="1:2" ht="12.75">
      <c r="A137" s="2">
        <f t="shared" si="4"/>
        <v>6.7</v>
      </c>
      <c r="B137" s="37">
        <f ca="1" t="shared" si="5"/>
        <v>-2.253</v>
      </c>
    </row>
    <row r="138" spans="1:2" ht="12.75">
      <c r="A138" s="2">
        <f t="shared" si="4"/>
        <v>6.75</v>
      </c>
      <c r="B138" s="37">
        <f ca="1" t="shared" si="5"/>
        <v>-2.489</v>
      </c>
    </row>
    <row r="139" spans="1:2" ht="12.75">
      <c r="A139" s="2">
        <f t="shared" si="4"/>
        <v>6.8</v>
      </c>
      <c r="B139" s="37">
        <f ca="1" t="shared" si="5"/>
        <v>-2.676</v>
      </c>
    </row>
    <row r="140" spans="1:2" ht="12.75">
      <c r="A140" s="2">
        <f t="shared" si="4"/>
        <v>6.85</v>
      </c>
      <c r="B140" s="37">
        <f ca="1" t="shared" si="5"/>
        <v>-2.801</v>
      </c>
    </row>
    <row r="141" spans="1:2" ht="12.75">
      <c r="A141" s="2">
        <f t="shared" si="4"/>
        <v>6.9</v>
      </c>
      <c r="B141" s="37">
        <f ca="1" t="shared" si="5"/>
        <v>-2.86</v>
      </c>
    </row>
    <row r="142" spans="1:2" ht="12.75">
      <c r="A142" s="2">
        <f t="shared" si="4"/>
        <v>6.95</v>
      </c>
      <c r="B142" s="37">
        <f ca="1" t="shared" si="5"/>
        <v>-2.848</v>
      </c>
    </row>
    <row r="143" spans="1:2" ht="12.75">
      <c r="A143" s="2">
        <f t="shared" si="4"/>
        <v>7</v>
      </c>
      <c r="B143" s="37">
        <f ca="1" t="shared" si="5"/>
        <v>-2.768</v>
      </c>
    </row>
    <row r="144" spans="1:2" ht="12.75">
      <c r="A144" s="2">
        <f t="shared" si="4"/>
        <v>7.05</v>
      </c>
      <c r="B144" s="37">
        <f ca="1" t="shared" si="5"/>
        <v>-2.628</v>
      </c>
    </row>
    <row r="145" spans="1:2" ht="12.75">
      <c r="A145" s="2">
        <f t="shared" si="4"/>
        <v>7.1</v>
      </c>
      <c r="B145" s="37">
        <f ca="1" t="shared" si="5"/>
        <v>-2.437</v>
      </c>
    </row>
    <row r="146" spans="1:2" ht="12.75">
      <c r="A146" s="2">
        <f t="shared" si="4"/>
        <v>7.15</v>
      </c>
      <c r="B146" s="37">
        <f ca="1" t="shared" si="5"/>
        <v>-2.211</v>
      </c>
    </row>
    <row r="147" spans="1:2" ht="12.75">
      <c r="A147" s="2">
        <f t="shared" si="4"/>
        <v>7.2</v>
      </c>
      <c r="B147" s="37">
        <f ca="1" t="shared" si="5"/>
        <v>-1.965</v>
      </c>
    </row>
    <row r="148" spans="1:2" ht="12.75">
      <c r="A148" s="2">
        <f t="shared" si="4"/>
        <v>7.25</v>
      </c>
      <c r="B148" s="37">
        <f ca="1" t="shared" si="5"/>
        <v>-1.717</v>
      </c>
    </row>
    <row r="149" spans="1:2" ht="12.75">
      <c r="A149" s="2">
        <f t="shared" si="4"/>
        <v>7.3</v>
      </c>
      <c r="B149" s="37">
        <f ca="1" t="shared" si="5"/>
        <v>-1.484</v>
      </c>
    </row>
    <row r="150" spans="1:2" ht="12.75">
      <c r="A150" s="2">
        <f t="shared" si="4"/>
        <v>7.35</v>
      </c>
      <c r="B150" s="37">
        <f ca="1" t="shared" si="5"/>
        <v>-1.284</v>
      </c>
    </row>
    <row r="151" spans="1:2" ht="12.75">
      <c r="A151" s="2">
        <f t="shared" si="4"/>
        <v>7.4</v>
      </c>
      <c r="B151" s="37">
        <f ca="1" t="shared" si="5"/>
        <v>-1.13</v>
      </c>
    </row>
    <row r="152" spans="1:2" ht="12.75">
      <c r="A152" s="2">
        <f t="shared" si="4"/>
        <v>7.45</v>
      </c>
      <c r="B152" s="37">
        <f ca="1" t="shared" si="5"/>
        <v>-1.033</v>
      </c>
    </row>
    <row r="153" spans="1:2" ht="12.75">
      <c r="A153" s="2">
        <f t="shared" si="4"/>
        <v>7.5</v>
      </c>
      <c r="B153" s="37">
        <f ca="1" t="shared" si="5"/>
        <v>-1</v>
      </c>
    </row>
    <row r="154" spans="1:2" ht="12.75">
      <c r="A154" s="2">
        <f t="shared" si="4"/>
        <v>7.55</v>
      </c>
      <c r="B154" s="37">
        <f ca="1" t="shared" si="5"/>
        <v>-1.033</v>
      </c>
    </row>
    <row r="155" spans="1:2" ht="12.75">
      <c r="A155" s="2">
        <f t="shared" si="4"/>
        <v>7.6</v>
      </c>
      <c r="B155" s="37">
        <f ca="1" t="shared" si="5"/>
        <v>-1.13</v>
      </c>
    </row>
    <row r="156" spans="1:2" ht="12.75">
      <c r="A156" s="2">
        <f t="shared" si="4"/>
        <v>7.65</v>
      </c>
      <c r="B156" s="37">
        <f ca="1" t="shared" si="5"/>
        <v>-1.284</v>
      </c>
    </row>
    <row r="157" spans="1:2" ht="12.75">
      <c r="A157" s="2">
        <f t="shared" si="4"/>
        <v>7.7</v>
      </c>
      <c r="B157" s="37">
        <f ca="1" t="shared" si="5"/>
        <v>-1.484</v>
      </c>
    </row>
    <row r="158" spans="1:2" ht="12.75">
      <c r="A158" s="2">
        <f t="shared" si="4"/>
        <v>7.75</v>
      </c>
      <c r="B158" s="37">
        <f ca="1" t="shared" si="5"/>
        <v>-1.717</v>
      </c>
    </row>
    <row r="159" spans="1:2" ht="12.75">
      <c r="A159" s="2">
        <f t="shared" si="4"/>
        <v>7.8</v>
      </c>
      <c r="B159" s="37">
        <f ca="1" t="shared" si="5"/>
        <v>-1.965</v>
      </c>
    </row>
    <row r="160" spans="1:2" ht="12.75">
      <c r="A160" s="2">
        <f t="shared" si="4"/>
        <v>7.85</v>
      </c>
      <c r="B160" s="37">
        <f ca="1" t="shared" si="5"/>
        <v>-2.211</v>
      </c>
    </row>
    <row r="161" spans="1:2" ht="12.75">
      <c r="A161" s="2">
        <f t="shared" si="4"/>
        <v>7.9</v>
      </c>
      <c r="B161" s="37">
        <f ca="1" t="shared" si="5"/>
        <v>-2.437</v>
      </c>
    </row>
    <row r="162" spans="1:2" ht="12.75">
      <c r="A162" s="2">
        <f t="shared" si="4"/>
        <v>7.95</v>
      </c>
      <c r="B162" s="37">
        <f ca="1" t="shared" si="5"/>
        <v>-2.628</v>
      </c>
    </row>
    <row r="163" spans="1:2" ht="12.75">
      <c r="A163" s="2">
        <f t="shared" si="4"/>
        <v>8</v>
      </c>
      <c r="B163" s="37">
        <f ca="1" t="shared" si="5"/>
        <v>-2.768</v>
      </c>
    </row>
    <row r="164" spans="1:2" ht="12.75">
      <c r="A164" s="2">
        <f t="shared" si="4"/>
        <v>8.05</v>
      </c>
      <c r="B164" s="37">
        <f ca="1" t="shared" si="5"/>
        <v>-2.848</v>
      </c>
    </row>
    <row r="165" spans="1:2" ht="12.75">
      <c r="A165" s="2">
        <f t="shared" si="4"/>
        <v>8.1</v>
      </c>
      <c r="B165" s="37">
        <f ca="1" t="shared" si="5"/>
        <v>-2.86</v>
      </c>
    </row>
    <row r="166" spans="1:2" ht="12.75">
      <c r="A166" s="2">
        <f t="shared" si="4"/>
        <v>8.15</v>
      </c>
      <c r="B166" s="37">
        <f ca="1" t="shared" si="5"/>
        <v>-2.801</v>
      </c>
    </row>
    <row r="167" spans="1:2" ht="12.75">
      <c r="A167" s="2">
        <f t="shared" si="4"/>
        <v>8.2</v>
      </c>
      <c r="B167" s="37">
        <f ca="1" t="shared" si="5"/>
        <v>-2.676</v>
      </c>
    </row>
    <row r="168" spans="1:2" ht="12.75">
      <c r="A168" s="2">
        <f t="shared" si="4"/>
        <v>8.25</v>
      </c>
      <c r="B168" s="37">
        <f ca="1" t="shared" si="5"/>
        <v>-2.489</v>
      </c>
    </row>
    <row r="169" spans="1:2" ht="12.75">
      <c r="A169" s="2">
        <f t="shared" si="4"/>
        <v>8.3</v>
      </c>
      <c r="B169" s="37">
        <f ca="1" t="shared" si="5"/>
        <v>-2.253</v>
      </c>
    </row>
    <row r="170" spans="1:2" ht="12.75">
      <c r="A170" s="2">
        <f t="shared" si="4"/>
        <v>8.35</v>
      </c>
      <c r="B170" s="37">
        <f ca="1" t="shared" si="5"/>
        <v>-1.98</v>
      </c>
    </row>
    <row r="171" spans="1:2" ht="12.75">
      <c r="A171" s="2">
        <f t="shared" si="4"/>
        <v>8.4</v>
      </c>
      <c r="B171" s="37">
        <f ca="1" t="shared" si="5"/>
        <v>-1.689</v>
      </c>
    </row>
    <row r="172" spans="1:2" ht="12.75">
      <c r="A172" s="2">
        <f t="shared" si="4"/>
        <v>8.45</v>
      </c>
      <c r="B172" s="37">
        <f ca="1" t="shared" si="5"/>
        <v>-1.395</v>
      </c>
    </row>
    <row r="173" spans="1:2" ht="12.75">
      <c r="A173" s="2">
        <f t="shared" si="4"/>
        <v>8.5</v>
      </c>
      <c r="B173" s="37">
        <f ca="1" t="shared" si="5"/>
        <v>-1.118</v>
      </c>
    </row>
    <row r="174" spans="1:2" ht="12.75">
      <c r="A174" s="2">
        <f t="shared" si="4"/>
        <v>8.55</v>
      </c>
      <c r="B174" s="37">
        <f ca="1" t="shared" si="5"/>
        <v>-0.873</v>
      </c>
    </row>
    <row r="175" spans="1:2" ht="12.75">
      <c r="A175" s="2">
        <f t="shared" si="4"/>
        <v>8.6</v>
      </c>
      <c r="B175" s="37">
        <f ca="1" t="shared" si="5"/>
        <v>-0.675</v>
      </c>
    </row>
    <row r="176" spans="1:2" ht="12.75">
      <c r="A176" s="2">
        <f t="shared" si="4"/>
        <v>8.65</v>
      </c>
      <c r="B176" s="37">
        <f ca="1" t="shared" si="5"/>
        <v>-0.534</v>
      </c>
    </row>
    <row r="177" spans="1:2" ht="12.75">
      <c r="A177" s="2">
        <f t="shared" si="4"/>
        <v>8.7</v>
      </c>
      <c r="B177" s="37">
        <f ca="1" t="shared" si="5"/>
        <v>-0.458</v>
      </c>
    </row>
    <row r="178" spans="1:2" ht="12.75">
      <c r="A178" s="2">
        <f t="shared" si="4"/>
        <v>8.75</v>
      </c>
      <c r="B178" s="37">
        <f ca="1" t="shared" si="5"/>
        <v>-0.448</v>
      </c>
    </row>
    <row r="179" spans="1:2" ht="12.75">
      <c r="A179" s="2">
        <f t="shared" si="4"/>
        <v>8.8</v>
      </c>
      <c r="B179" s="37">
        <f ca="1" t="shared" si="5"/>
        <v>-0.503</v>
      </c>
    </row>
    <row r="180" spans="1:2" ht="12.75">
      <c r="A180" s="2">
        <f t="shared" si="4"/>
        <v>8.85</v>
      </c>
      <c r="B180" s="37">
        <f ca="1" t="shared" si="5"/>
        <v>-0.616</v>
      </c>
    </row>
    <row r="181" spans="1:2" ht="12.75">
      <c r="A181" s="2">
        <f t="shared" si="4"/>
        <v>8.9</v>
      </c>
      <c r="B181" s="37">
        <f ca="1" t="shared" si="5"/>
        <v>-0.775</v>
      </c>
    </row>
    <row r="182" spans="1:2" ht="12.75">
      <c r="A182" s="2">
        <f t="shared" si="4"/>
        <v>8.95</v>
      </c>
      <c r="B182" s="37">
        <f ca="1" t="shared" si="5"/>
        <v>-0.967</v>
      </c>
    </row>
    <row r="183" spans="1:2" ht="12.75">
      <c r="A183" s="2">
        <f t="shared" si="4"/>
        <v>9</v>
      </c>
      <c r="B183" s="37">
        <f ca="1" t="shared" si="5"/>
        <v>-1.176</v>
      </c>
    </row>
    <row r="184" spans="1:2" ht="12.75">
      <c r="A184" s="2">
        <f t="shared" si="4"/>
        <v>9.05</v>
      </c>
      <c r="B184" s="37">
        <f ca="1" t="shared" si="5"/>
        <v>-1.383</v>
      </c>
    </row>
    <row r="185" spans="1:2" ht="12.75">
      <c r="A185" s="2">
        <f t="shared" si="4"/>
        <v>9.1</v>
      </c>
      <c r="B185" s="37">
        <f ca="1" t="shared" si="5"/>
        <v>-1.572</v>
      </c>
    </row>
    <row r="186" spans="1:2" ht="12.75">
      <c r="A186" s="2">
        <f t="shared" si="4"/>
        <v>9.15</v>
      </c>
      <c r="B186" s="37">
        <f ca="1" t="shared" si="5"/>
        <v>-1.725</v>
      </c>
    </row>
    <row r="187" spans="1:2" ht="12.75">
      <c r="A187" s="2">
        <f t="shared" si="4"/>
        <v>9.2</v>
      </c>
      <c r="B187" s="37">
        <f ca="1" t="shared" si="5"/>
        <v>-1.83</v>
      </c>
    </row>
    <row r="188" spans="1:2" ht="12.75">
      <c r="A188" s="2">
        <f t="shared" si="4"/>
        <v>9.25</v>
      </c>
      <c r="B188" s="37">
        <f ca="1" t="shared" si="5"/>
        <v>-1.874</v>
      </c>
    </row>
    <row r="189" spans="1:2" ht="12.75">
      <c r="A189" s="2">
        <f t="shared" si="4"/>
        <v>9.3</v>
      </c>
      <c r="B189" s="37">
        <f ca="1" t="shared" si="5"/>
        <v>-1.852</v>
      </c>
    </row>
    <row r="190" spans="1:2" ht="12.75">
      <c r="A190" s="2">
        <f t="shared" si="4"/>
        <v>9.35</v>
      </c>
      <c r="B190" s="37">
        <f ca="1" t="shared" si="5"/>
        <v>-1.76</v>
      </c>
    </row>
    <row r="191" spans="1:2" ht="12.75">
      <c r="A191" s="2">
        <f t="shared" si="4"/>
        <v>9.4</v>
      </c>
      <c r="B191" s="37">
        <f ca="1" t="shared" si="5"/>
        <v>-1.602</v>
      </c>
    </row>
    <row r="192" spans="1:2" ht="12.75">
      <c r="A192" s="2">
        <f t="shared" si="4"/>
        <v>9.45</v>
      </c>
      <c r="B192" s="37">
        <f ca="1" t="shared" si="5"/>
        <v>-1.385</v>
      </c>
    </row>
    <row r="193" spans="1:2" ht="12.75">
      <c r="A193" s="2">
        <f t="shared" si="4"/>
        <v>9.5</v>
      </c>
      <c r="B193" s="37">
        <f ca="1" t="shared" si="5"/>
        <v>-1.118</v>
      </c>
    </row>
    <row r="194" spans="1:2" ht="12.75">
      <c r="A194" s="2">
        <f t="shared" si="4"/>
        <v>9.55</v>
      </c>
      <c r="B194" s="37">
        <f ca="1" t="shared" si="5"/>
        <v>-0.817</v>
      </c>
    </row>
    <row r="195" spans="1:2" ht="12.75">
      <c r="A195" s="2">
        <f t="shared" si="4"/>
        <v>9.6</v>
      </c>
      <c r="B195" s="37">
        <f ca="1" t="shared" si="5"/>
        <v>-0.497</v>
      </c>
    </row>
    <row r="196" spans="1:2" ht="12.75">
      <c r="A196" s="2">
        <f aca="true" t="shared" si="6" ref="A196:A245">ROUND(A195+D$14,3)</f>
        <v>9.65</v>
      </c>
      <c r="B196" s="37">
        <f aca="true" ca="1" t="shared" si="7" ref="B196:B245">ROUND(D$2*SIN(2*PI()*(A196+D$4)/D$3)+D$5*SIN(2*PI()*(A196+D$7)/D$6)+D$8+D$15*NORMSINV(RAND()),D$16)</f>
        <v>-0.177</v>
      </c>
    </row>
    <row r="197" spans="1:2" ht="12.75">
      <c r="A197" s="2">
        <f t="shared" si="6"/>
        <v>9.7</v>
      </c>
      <c r="B197" s="37">
        <f ca="1" t="shared" si="7"/>
        <v>0.125</v>
      </c>
    </row>
    <row r="198" spans="1:2" ht="12.75">
      <c r="A198" s="2">
        <f t="shared" si="6"/>
        <v>9.75</v>
      </c>
      <c r="B198" s="37">
        <f ca="1" t="shared" si="7"/>
        <v>0.394</v>
      </c>
    </row>
    <row r="199" spans="1:2" ht="12.75">
      <c r="A199" s="2">
        <f t="shared" si="6"/>
        <v>9.8</v>
      </c>
      <c r="B199" s="37">
        <f ca="1" t="shared" si="7"/>
        <v>0.615</v>
      </c>
    </row>
    <row r="200" spans="1:2" ht="12.75">
      <c r="A200" s="2">
        <f t="shared" si="6"/>
        <v>9.85</v>
      </c>
      <c r="B200" s="37">
        <f ca="1" t="shared" si="7"/>
        <v>0.778</v>
      </c>
    </row>
    <row r="201" spans="1:2" ht="12.75">
      <c r="A201" s="2">
        <f t="shared" si="6"/>
        <v>9.9</v>
      </c>
      <c r="B201" s="37">
        <f ca="1" t="shared" si="7"/>
        <v>0.874</v>
      </c>
    </row>
    <row r="202" spans="1:2" ht="12.75">
      <c r="A202" s="2">
        <f t="shared" si="6"/>
        <v>9.95</v>
      </c>
      <c r="B202" s="37">
        <f ca="1" t="shared" si="7"/>
        <v>0.903</v>
      </c>
    </row>
    <row r="203" spans="1:2" ht="12.75">
      <c r="A203" s="2">
        <f t="shared" si="6"/>
        <v>10</v>
      </c>
      <c r="B203" s="37">
        <f ca="1" t="shared" si="7"/>
        <v>0.866</v>
      </c>
    </row>
    <row r="204" spans="1:2" ht="12.75">
      <c r="A204" s="2">
        <f t="shared" si="6"/>
        <v>10.05</v>
      </c>
      <c r="B204" s="37">
        <f ca="1" t="shared" si="7"/>
        <v>0.77</v>
      </c>
    </row>
    <row r="205" spans="1:2" ht="12.75">
      <c r="A205" s="2">
        <f t="shared" si="6"/>
        <v>10.1</v>
      </c>
      <c r="B205" s="37">
        <f ca="1" t="shared" si="7"/>
        <v>0.626</v>
      </c>
    </row>
    <row r="206" spans="1:2" ht="12.75">
      <c r="A206" s="2">
        <f t="shared" si="6"/>
        <v>10.15</v>
      </c>
      <c r="B206" s="37">
        <f ca="1" t="shared" si="7"/>
        <v>0.447</v>
      </c>
    </row>
    <row r="207" spans="1:2" ht="12.75">
      <c r="A207" s="2">
        <f t="shared" si="6"/>
        <v>10.2</v>
      </c>
      <c r="B207" s="37">
        <f ca="1" t="shared" si="7"/>
        <v>0.251</v>
      </c>
    </row>
    <row r="208" spans="1:2" ht="12.75">
      <c r="A208" s="2">
        <f t="shared" si="6"/>
        <v>10.25</v>
      </c>
      <c r="B208" s="37">
        <f ca="1" t="shared" si="7"/>
        <v>0.054</v>
      </c>
    </row>
    <row r="209" spans="1:2" ht="12.75">
      <c r="A209" s="2">
        <f t="shared" si="6"/>
        <v>10.3</v>
      </c>
      <c r="B209" s="37">
        <f ca="1" t="shared" si="7"/>
        <v>-0.125</v>
      </c>
    </row>
    <row r="210" spans="1:2" ht="12.75">
      <c r="A210" s="2">
        <f t="shared" si="6"/>
        <v>10.35</v>
      </c>
      <c r="B210" s="37">
        <f ca="1" t="shared" si="7"/>
        <v>-0.271</v>
      </c>
    </row>
    <row r="211" spans="1:2" ht="12.75">
      <c r="A211" s="2">
        <f t="shared" si="6"/>
        <v>10.4</v>
      </c>
      <c r="B211" s="37">
        <f ca="1" t="shared" si="7"/>
        <v>-0.369</v>
      </c>
    </row>
    <row r="212" spans="1:2" ht="12.75">
      <c r="A212" s="2">
        <f t="shared" si="6"/>
        <v>10.45</v>
      </c>
      <c r="B212" s="37">
        <f ca="1" t="shared" si="7"/>
        <v>-0.408</v>
      </c>
    </row>
    <row r="213" spans="1:2" ht="12.75">
      <c r="A213" s="2">
        <f t="shared" si="6"/>
        <v>10.5</v>
      </c>
      <c r="B213" s="37">
        <f ca="1" t="shared" si="7"/>
        <v>-0.382</v>
      </c>
    </row>
    <row r="214" spans="1:2" ht="12.75">
      <c r="A214" s="2">
        <f t="shared" si="6"/>
        <v>10.55</v>
      </c>
      <c r="B214" s="37">
        <f ca="1" t="shared" si="7"/>
        <v>-0.288</v>
      </c>
    </row>
    <row r="215" spans="1:2" ht="12.75">
      <c r="A215" s="2">
        <f t="shared" si="6"/>
        <v>10.6</v>
      </c>
      <c r="B215" s="37">
        <f ca="1" t="shared" si="7"/>
        <v>-0.13</v>
      </c>
    </row>
    <row r="216" spans="1:2" ht="12.75">
      <c r="A216" s="2">
        <f t="shared" si="6"/>
        <v>10.65</v>
      </c>
      <c r="B216" s="37">
        <f ca="1" t="shared" si="7"/>
        <v>0.087</v>
      </c>
    </row>
    <row r="217" spans="1:2" ht="12.75">
      <c r="A217" s="2">
        <f t="shared" si="6"/>
        <v>10.7</v>
      </c>
      <c r="B217" s="37">
        <f ca="1" t="shared" si="7"/>
        <v>0.352</v>
      </c>
    </row>
    <row r="218" spans="1:2" ht="12.75">
      <c r="A218" s="2">
        <f t="shared" si="6"/>
        <v>10.75</v>
      </c>
      <c r="B218" s="37">
        <f ca="1" t="shared" si="7"/>
        <v>0.649</v>
      </c>
    </row>
    <row r="219" spans="1:2" ht="12.75">
      <c r="A219" s="2">
        <f t="shared" si="6"/>
        <v>10.8</v>
      </c>
      <c r="B219" s="37">
        <f ca="1" t="shared" si="7"/>
        <v>0.964</v>
      </c>
    </row>
    <row r="220" spans="1:2" ht="12.75">
      <c r="A220" s="2">
        <f t="shared" si="6"/>
        <v>10.85</v>
      </c>
      <c r="B220" s="37">
        <f ca="1" t="shared" si="7"/>
        <v>1.277</v>
      </c>
    </row>
    <row r="221" spans="1:2" ht="12.75">
      <c r="A221" s="2">
        <f t="shared" si="6"/>
        <v>10.9</v>
      </c>
      <c r="B221" s="37">
        <f ca="1" t="shared" si="7"/>
        <v>1.572</v>
      </c>
    </row>
    <row r="222" spans="1:2" ht="12.75">
      <c r="A222" s="2">
        <f t="shared" si="6"/>
        <v>10.95</v>
      </c>
      <c r="B222" s="37">
        <f ca="1" t="shared" si="7"/>
        <v>1.831</v>
      </c>
    </row>
    <row r="223" spans="1:2" ht="12.75">
      <c r="A223" s="2">
        <f t="shared" si="6"/>
        <v>11</v>
      </c>
      <c r="B223" s="37">
        <f ca="1" t="shared" si="7"/>
        <v>2.042</v>
      </c>
    </row>
    <row r="224" spans="1:2" ht="12.75">
      <c r="A224" s="2">
        <f t="shared" si="6"/>
        <v>11.05</v>
      </c>
      <c r="B224" s="37">
        <f ca="1" t="shared" si="7"/>
        <v>2.192</v>
      </c>
    </row>
    <row r="225" spans="1:2" ht="12.75">
      <c r="A225" s="2">
        <f t="shared" si="6"/>
        <v>11.1</v>
      </c>
      <c r="B225" s="37">
        <f ca="1" t="shared" si="7"/>
        <v>2.275</v>
      </c>
    </row>
    <row r="226" spans="1:2" ht="12.75">
      <c r="A226" s="2">
        <f t="shared" si="6"/>
        <v>11.15</v>
      </c>
      <c r="B226" s="37">
        <f ca="1" t="shared" si="7"/>
        <v>2.289</v>
      </c>
    </row>
    <row r="227" spans="1:2" ht="12.75">
      <c r="A227" s="2">
        <f t="shared" si="6"/>
        <v>11.2</v>
      </c>
      <c r="B227" s="37">
        <f ca="1" t="shared" si="7"/>
        <v>2.235</v>
      </c>
    </row>
    <row r="228" spans="1:2" ht="12.75">
      <c r="A228" s="2">
        <f t="shared" si="6"/>
        <v>11.25</v>
      </c>
      <c r="B228" s="37">
        <f ca="1" t="shared" si="7"/>
        <v>2.121</v>
      </c>
    </row>
    <row r="229" spans="1:2" ht="12.75">
      <c r="A229" s="2">
        <f t="shared" si="6"/>
        <v>11.3</v>
      </c>
      <c r="B229" s="37">
        <f ca="1" t="shared" si="7"/>
        <v>1.958</v>
      </c>
    </row>
    <row r="230" spans="1:2" ht="12.75">
      <c r="A230" s="2">
        <f t="shared" si="6"/>
        <v>11.35</v>
      </c>
      <c r="B230" s="37">
        <f ca="1" t="shared" si="7"/>
        <v>1.759</v>
      </c>
    </row>
    <row r="231" spans="1:2" ht="12.75">
      <c r="A231" s="2">
        <f t="shared" si="6"/>
        <v>11.4</v>
      </c>
      <c r="B231" s="37">
        <f ca="1" t="shared" si="7"/>
        <v>1.541</v>
      </c>
    </row>
    <row r="232" spans="1:2" ht="12.75">
      <c r="A232" s="2">
        <f t="shared" si="6"/>
        <v>11.45</v>
      </c>
      <c r="B232" s="37">
        <f ca="1" t="shared" si="7"/>
        <v>1.321</v>
      </c>
    </row>
    <row r="233" spans="1:2" ht="12.75">
      <c r="A233" s="2">
        <f t="shared" si="6"/>
        <v>11.5</v>
      </c>
      <c r="B233" s="37">
        <f ca="1" t="shared" si="7"/>
        <v>1.118</v>
      </c>
    </row>
    <row r="234" spans="1:2" ht="12.75">
      <c r="A234" s="2">
        <f t="shared" si="6"/>
        <v>11.55</v>
      </c>
      <c r="B234" s="37">
        <f ca="1" t="shared" si="7"/>
        <v>0.947</v>
      </c>
    </row>
    <row r="235" spans="1:2" ht="12.75">
      <c r="A235" s="2">
        <f t="shared" si="6"/>
        <v>11.6</v>
      </c>
      <c r="B235" s="37">
        <f ca="1" t="shared" si="7"/>
        <v>0.823</v>
      </c>
    </row>
    <row r="236" spans="1:2" ht="12.75">
      <c r="A236" s="2">
        <f t="shared" si="6"/>
        <v>11.65</v>
      </c>
      <c r="B236" s="37">
        <f ca="1" t="shared" si="7"/>
        <v>0.756</v>
      </c>
    </row>
    <row r="237" spans="1:2" ht="12.75">
      <c r="A237" s="2">
        <f t="shared" si="6"/>
        <v>11.7</v>
      </c>
      <c r="B237" s="37">
        <f ca="1" t="shared" si="7"/>
        <v>0.753</v>
      </c>
    </row>
    <row r="238" spans="1:2" ht="12.75">
      <c r="A238" s="2">
        <f t="shared" si="6"/>
        <v>11.75</v>
      </c>
      <c r="B238" s="37">
        <f ca="1" t="shared" si="7"/>
        <v>0.816</v>
      </c>
    </row>
    <row r="239" spans="1:2" ht="12.75">
      <c r="A239" s="2">
        <f t="shared" si="6"/>
        <v>11.8</v>
      </c>
      <c r="B239" s="37">
        <f ca="1" t="shared" si="7"/>
        <v>0.944</v>
      </c>
    </row>
    <row r="240" spans="1:2" ht="12.75">
      <c r="A240" s="2">
        <f t="shared" si="6"/>
        <v>11.85</v>
      </c>
      <c r="B240" s="37">
        <f ca="1" t="shared" si="7"/>
        <v>1.128</v>
      </c>
    </row>
    <row r="241" spans="1:2" ht="12.75">
      <c r="A241" s="2">
        <f t="shared" si="6"/>
        <v>11.9</v>
      </c>
      <c r="B241" s="37">
        <f ca="1" t="shared" si="7"/>
        <v>1.36</v>
      </c>
    </row>
    <row r="242" spans="1:2" ht="12.75">
      <c r="A242" s="2">
        <f t="shared" si="6"/>
        <v>11.95</v>
      </c>
      <c r="B242" s="37">
        <f ca="1" t="shared" si="7"/>
        <v>1.623</v>
      </c>
    </row>
    <row r="243" spans="1:2" ht="12.75">
      <c r="A243" s="2">
        <f t="shared" si="6"/>
        <v>12</v>
      </c>
      <c r="B243" s="37">
        <f ca="1" t="shared" si="7"/>
        <v>1.902</v>
      </c>
    </row>
    <row r="244" spans="1:2" ht="12.75">
      <c r="A244" s="2">
        <f t="shared" si="6"/>
        <v>12.05</v>
      </c>
      <c r="B244" s="37">
        <f ca="1" t="shared" si="7"/>
        <v>2.179</v>
      </c>
    </row>
    <row r="245" spans="1:2" ht="12.75">
      <c r="A245" s="2">
        <f t="shared" si="6"/>
        <v>12.1</v>
      </c>
      <c r="B245" s="37">
        <f ca="1" t="shared" si="7"/>
        <v>2.437</v>
      </c>
    </row>
    <row r="246" spans="1:2" ht="12.75">
      <c r="A246" s="2">
        <f aca="true" t="shared" si="8" ref="A246:A309">ROUND(A245+D$14,3)</f>
        <v>12.15</v>
      </c>
      <c r="B246" s="37">
        <f aca="true" ca="1" t="shared" si="9" ref="B246:B309">ROUND(D$2*SIN(2*PI()*(A246+D$4)/D$3)+D$5*SIN(2*PI()*(A246+D$7)/D$6)+D$8+D$15*NORMSINV(RAND()),D$16)</f>
        <v>2.659</v>
      </c>
    </row>
    <row r="247" spans="1:2" ht="12.75">
      <c r="A247" s="2">
        <f t="shared" si="8"/>
        <v>12.2</v>
      </c>
      <c r="B247" s="37">
        <f ca="1" t="shared" si="9"/>
        <v>2.831</v>
      </c>
    </row>
    <row r="248" spans="1:2" ht="12.75">
      <c r="A248" s="2">
        <f t="shared" si="8"/>
        <v>12.25</v>
      </c>
      <c r="B248" s="37">
        <f ca="1" t="shared" si="9"/>
        <v>2.941</v>
      </c>
    </row>
    <row r="249" spans="1:2" ht="12.75">
      <c r="A249" s="2">
        <f t="shared" si="8"/>
        <v>12.3</v>
      </c>
      <c r="B249" s="37">
        <f ca="1" t="shared" si="9"/>
        <v>2.984</v>
      </c>
    </row>
    <row r="250" spans="1:2" ht="12.75">
      <c r="A250" s="2">
        <f t="shared" si="8"/>
        <v>12.35</v>
      </c>
      <c r="B250" s="37">
        <f ca="1" t="shared" si="9"/>
        <v>2.957</v>
      </c>
    </row>
    <row r="251" spans="1:2" ht="12.75">
      <c r="A251" s="2">
        <f t="shared" si="8"/>
        <v>12.4</v>
      </c>
      <c r="B251" s="37">
        <f ca="1" t="shared" si="9"/>
        <v>2.862</v>
      </c>
    </row>
    <row r="252" spans="1:2" ht="12.75">
      <c r="A252" s="2">
        <f t="shared" si="8"/>
        <v>12.45</v>
      </c>
      <c r="B252" s="37">
        <f ca="1" t="shared" si="9"/>
        <v>2.706</v>
      </c>
    </row>
    <row r="253" spans="1:2" ht="12.75">
      <c r="A253" s="2">
        <f t="shared" si="8"/>
        <v>12.5</v>
      </c>
      <c r="B253" s="37">
        <f ca="1" t="shared" si="9"/>
        <v>2.5</v>
      </c>
    </row>
    <row r="254" spans="1:2" ht="12.75">
      <c r="A254" s="2">
        <f t="shared" si="8"/>
        <v>12.55</v>
      </c>
      <c r="B254" s="37">
        <f ca="1" t="shared" si="9"/>
        <v>2.258</v>
      </c>
    </row>
    <row r="255" spans="1:2" ht="12.75">
      <c r="A255" s="2">
        <f t="shared" si="8"/>
        <v>12.6</v>
      </c>
      <c r="B255" s="37">
        <f ca="1" t="shared" si="9"/>
        <v>1.996</v>
      </c>
    </row>
    <row r="256" spans="1:2" ht="12.75">
      <c r="A256" s="2">
        <f t="shared" si="8"/>
        <v>12.65</v>
      </c>
      <c r="B256" s="37">
        <f ca="1" t="shared" si="9"/>
        <v>1.732</v>
      </c>
    </row>
    <row r="257" spans="1:2" ht="12.75">
      <c r="A257" s="2">
        <f t="shared" si="8"/>
        <v>12.7</v>
      </c>
      <c r="B257" s="37">
        <f ca="1" t="shared" si="9"/>
        <v>1.484</v>
      </c>
    </row>
    <row r="258" spans="1:2" ht="12.75">
      <c r="A258" s="2">
        <f t="shared" si="8"/>
        <v>12.75</v>
      </c>
      <c r="B258" s="37">
        <f ca="1" t="shared" si="9"/>
        <v>1.268</v>
      </c>
    </row>
    <row r="259" spans="1:2" ht="12.75">
      <c r="A259" s="2">
        <f t="shared" si="8"/>
        <v>12.8</v>
      </c>
      <c r="B259" s="37">
        <f ca="1" t="shared" si="9"/>
        <v>1.099</v>
      </c>
    </row>
    <row r="260" spans="1:2" ht="12.75">
      <c r="A260" s="2">
        <f t="shared" si="8"/>
        <v>12.85</v>
      </c>
      <c r="B260" s="37">
        <f ca="1" t="shared" si="9"/>
        <v>0.986</v>
      </c>
    </row>
    <row r="261" spans="1:2" ht="12.75">
      <c r="A261" s="2">
        <f t="shared" si="8"/>
        <v>12.9</v>
      </c>
      <c r="B261" s="37">
        <f ca="1" t="shared" si="9"/>
        <v>0.937</v>
      </c>
    </row>
    <row r="262" spans="1:2" ht="12.75">
      <c r="A262" s="2">
        <f t="shared" si="8"/>
        <v>12.95</v>
      </c>
      <c r="B262" s="37">
        <f ca="1" t="shared" si="9"/>
        <v>0.955</v>
      </c>
    </row>
    <row r="263" spans="1:2" ht="12.75">
      <c r="A263" s="2">
        <f t="shared" si="8"/>
        <v>13</v>
      </c>
      <c r="B263" s="37">
        <f ca="1" t="shared" si="9"/>
        <v>1.036</v>
      </c>
    </row>
    <row r="264" spans="1:2" ht="12.75">
      <c r="A264" s="2">
        <f t="shared" si="8"/>
        <v>13.05</v>
      </c>
      <c r="B264" s="37">
        <f ca="1" t="shared" si="9"/>
        <v>1.175</v>
      </c>
    </row>
    <row r="265" spans="1:2" ht="12.75">
      <c r="A265" s="2">
        <f t="shared" si="8"/>
        <v>13.1</v>
      </c>
      <c r="B265" s="37">
        <f ca="1" t="shared" si="9"/>
        <v>1.36</v>
      </c>
    </row>
    <row r="266" spans="1:2" ht="12.75">
      <c r="A266" s="2">
        <f t="shared" si="8"/>
        <v>13.15</v>
      </c>
      <c r="B266" s="37">
        <f ca="1" t="shared" si="9"/>
        <v>1.577</v>
      </c>
    </row>
    <row r="267" spans="1:2" ht="12.75">
      <c r="A267" s="2">
        <f t="shared" si="8"/>
        <v>13.2</v>
      </c>
      <c r="B267" s="37">
        <f ca="1" t="shared" si="9"/>
        <v>1.81</v>
      </c>
    </row>
    <row r="268" spans="1:2" ht="12.75">
      <c r="A268" s="2">
        <f t="shared" si="8"/>
        <v>13.25</v>
      </c>
      <c r="B268" s="37">
        <f ca="1" t="shared" si="9"/>
        <v>2.041</v>
      </c>
    </row>
    <row r="269" spans="1:2" ht="12.75">
      <c r="A269" s="2">
        <f t="shared" si="8"/>
        <v>13.3</v>
      </c>
      <c r="B269" s="37">
        <f ca="1" t="shared" si="9"/>
        <v>2.253</v>
      </c>
    </row>
    <row r="270" spans="1:2" ht="12.75">
      <c r="A270" s="2">
        <f t="shared" si="8"/>
        <v>13.35</v>
      </c>
      <c r="B270" s="37">
        <f ca="1" t="shared" si="9"/>
        <v>2.429</v>
      </c>
    </row>
    <row r="271" spans="1:2" ht="12.75">
      <c r="A271" s="2">
        <f t="shared" si="8"/>
        <v>13.4</v>
      </c>
      <c r="B271" s="37">
        <f ca="1" t="shared" si="9"/>
        <v>2.555</v>
      </c>
    </row>
    <row r="272" spans="1:2" ht="12.75">
      <c r="A272" s="2">
        <f t="shared" si="8"/>
        <v>13.45</v>
      </c>
      <c r="B272" s="37">
        <f ca="1" t="shared" si="9"/>
        <v>2.62</v>
      </c>
    </row>
    <row r="273" spans="1:2" ht="12.75">
      <c r="A273" s="2">
        <f t="shared" si="8"/>
        <v>13.5</v>
      </c>
      <c r="B273" s="37">
        <f ca="1" t="shared" si="9"/>
        <v>2.618</v>
      </c>
    </row>
    <row r="274" spans="1:2" ht="12.75">
      <c r="A274" s="2">
        <f t="shared" si="8"/>
        <v>13.55</v>
      </c>
      <c r="B274" s="37">
        <f ca="1" t="shared" si="9"/>
        <v>2.546</v>
      </c>
    </row>
    <row r="275" spans="1:2" ht="12.75">
      <c r="A275" s="2">
        <f t="shared" si="8"/>
        <v>13.6</v>
      </c>
      <c r="B275" s="37">
        <f ca="1" t="shared" si="9"/>
        <v>2.407</v>
      </c>
    </row>
    <row r="276" spans="1:2" ht="12.75">
      <c r="A276" s="2">
        <f t="shared" si="8"/>
        <v>13.65</v>
      </c>
      <c r="B276" s="37">
        <f ca="1" t="shared" si="9"/>
        <v>2.207</v>
      </c>
    </row>
    <row r="277" spans="1:2" ht="12.75">
      <c r="A277" s="2">
        <f t="shared" si="8"/>
        <v>13.7</v>
      </c>
      <c r="B277" s="37">
        <f ca="1" t="shared" si="9"/>
        <v>1.958</v>
      </c>
    </row>
    <row r="278" spans="1:2" ht="12.75">
      <c r="A278" s="2">
        <f t="shared" si="8"/>
        <v>13.75</v>
      </c>
      <c r="B278" s="37">
        <f ca="1" t="shared" si="9"/>
        <v>1.673</v>
      </c>
    </row>
    <row r="279" spans="1:2" ht="12.75">
      <c r="A279" s="2">
        <f t="shared" si="8"/>
        <v>13.8</v>
      </c>
      <c r="B279" s="37">
        <f ca="1" t="shared" si="9"/>
        <v>1.369</v>
      </c>
    </row>
    <row r="280" spans="1:2" ht="12.75">
      <c r="A280" s="2">
        <f t="shared" si="8"/>
        <v>13.85</v>
      </c>
      <c r="B280" s="37">
        <f ca="1" t="shared" si="9"/>
        <v>1.064</v>
      </c>
    </row>
    <row r="281" spans="1:2" ht="12.75">
      <c r="A281" s="2">
        <f t="shared" si="8"/>
        <v>13.9</v>
      </c>
      <c r="B281" s="37">
        <f ca="1" t="shared" si="9"/>
        <v>0.775</v>
      </c>
    </row>
    <row r="282" spans="1:2" ht="12.75">
      <c r="A282" s="2">
        <f t="shared" si="8"/>
        <v>13.95</v>
      </c>
      <c r="B282" s="37">
        <f ca="1" t="shared" si="9"/>
        <v>0.519</v>
      </c>
    </row>
    <row r="283" spans="1:2" ht="12.75">
      <c r="A283" s="2">
        <f t="shared" si="8"/>
        <v>14</v>
      </c>
      <c r="B283" s="37">
        <f ca="1" t="shared" si="9"/>
        <v>0.31</v>
      </c>
    </row>
    <row r="284" spans="1:2" ht="12.75">
      <c r="A284" s="2">
        <f t="shared" si="8"/>
        <v>14.05</v>
      </c>
      <c r="B284" s="37">
        <f ca="1" t="shared" si="9"/>
        <v>0.158</v>
      </c>
    </row>
    <row r="285" spans="1:2" ht="12.75">
      <c r="A285" s="2">
        <f t="shared" si="8"/>
        <v>14.1</v>
      </c>
      <c r="B285" s="37">
        <f ca="1" t="shared" si="9"/>
        <v>0.072</v>
      </c>
    </row>
    <row r="286" spans="1:2" ht="12.75">
      <c r="A286" s="2">
        <f t="shared" si="8"/>
        <v>14.15</v>
      </c>
      <c r="B286" s="37">
        <f ca="1" t="shared" si="9"/>
        <v>0.052</v>
      </c>
    </row>
    <row r="287" spans="1:2" ht="12.75">
      <c r="A287" s="2">
        <f t="shared" si="8"/>
        <v>14.2</v>
      </c>
      <c r="B287" s="37">
        <f ca="1" t="shared" si="9"/>
        <v>0.097</v>
      </c>
    </row>
    <row r="288" spans="1:2" ht="12.75">
      <c r="A288" s="2">
        <f t="shared" si="8"/>
        <v>14.25</v>
      </c>
      <c r="B288" s="37">
        <f ca="1" t="shared" si="9"/>
        <v>0.201</v>
      </c>
    </row>
    <row r="289" spans="1:2" ht="12.75">
      <c r="A289" s="2">
        <f t="shared" si="8"/>
        <v>14.3</v>
      </c>
      <c r="B289" s="37">
        <f ca="1" t="shared" si="9"/>
        <v>0.352</v>
      </c>
    </row>
    <row r="290" spans="1:2" ht="12.75">
      <c r="A290" s="2">
        <f t="shared" si="8"/>
        <v>14.35</v>
      </c>
      <c r="B290" s="37">
        <f ca="1" t="shared" si="9"/>
        <v>0.535</v>
      </c>
    </row>
    <row r="291" spans="1:2" ht="12.75">
      <c r="A291" s="2">
        <f t="shared" si="8"/>
        <v>14.4</v>
      </c>
      <c r="B291" s="37">
        <f ca="1" t="shared" si="9"/>
        <v>0.736</v>
      </c>
    </row>
    <row r="292" spans="1:2" ht="12.75">
      <c r="A292" s="2">
        <f t="shared" si="8"/>
        <v>14.45</v>
      </c>
      <c r="B292" s="37">
        <f ca="1" t="shared" si="9"/>
        <v>0.936</v>
      </c>
    </row>
    <row r="293" spans="1:2" ht="12.75">
      <c r="A293" s="2">
        <f t="shared" si="8"/>
        <v>14.5</v>
      </c>
      <c r="B293" s="37">
        <f ca="1" t="shared" si="9"/>
        <v>1.118</v>
      </c>
    </row>
    <row r="294" spans="1:2" ht="12.75">
      <c r="A294" s="2">
        <f t="shared" si="8"/>
        <v>14.55</v>
      </c>
      <c r="B294" s="37">
        <f ca="1" t="shared" si="9"/>
        <v>1.265</v>
      </c>
    </row>
    <row r="295" spans="1:2" ht="12.75">
      <c r="A295" s="2">
        <f t="shared" si="8"/>
        <v>14.6</v>
      </c>
      <c r="B295" s="37">
        <f ca="1" t="shared" si="9"/>
        <v>1.363</v>
      </c>
    </row>
    <row r="296" spans="1:2" ht="12.75">
      <c r="A296" s="2">
        <f t="shared" si="8"/>
        <v>14.65</v>
      </c>
      <c r="B296" s="37">
        <f ca="1" t="shared" si="9"/>
        <v>1.402</v>
      </c>
    </row>
    <row r="297" spans="1:2" ht="12.75">
      <c r="A297" s="2">
        <f t="shared" si="8"/>
        <v>14.7</v>
      </c>
      <c r="B297" s="37">
        <f ca="1" t="shared" si="9"/>
        <v>1.375</v>
      </c>
    </row>
    <row r="298" spans="1:2" ht="12.75">
      <c r="A298" s="2">
        <f t="shared" si="8"/>
        <v>14.75</v>
      </c>
      <c r="B298" s="37">
        <f ca="1" t="shared" si="9"/>
        <v>1.279</v>
      </c>
    </row>
    <row r="299" spans="1:2" ht="12.75">
      <c r="A299" s="2">
        <f t="shared" si="8"/>
        <v>14.8</v>
      </c>
      <c r="B299" s="37">
        <f ca="1" t="shared" si="9"/>
        <v>1.117</v>
      </c>
    </row>
    <row r="300" spans="1:2" ht="12.75">
      <c r="A300" s="2">
        <f t="shared" si="8"/>
        <v>14.85</v>
      </c>
      <c r="B300" s="37">
        <f ca="1" t="shared" si="9"/>
        <v>0.895</v>
      </c>
    </row>
    <row r="301" spans="1:2" ht="12.75">
      <c r="A301" s="2">
        <f t="shared" si="8"/>
        <v>14.9</v>
      </c>
      <c r="B301" s="37">
        <f ca="1" t="shared" si="9"/>
        <v>0.626</v>
      </c>
    </row>
    <row r="302" spans="1:2" ht="12.75">
      <c r="A302" s="2">
        <f t="shared" si="8"/>
        <v>14.95</v>
      </c>
      <c r="B302" s="37">
        <f ca="1" t="shared" si="9"/>
        <v>0.322</v>
      </c>
    </row>
    <row r="303" spans="1:2" ht="12.75">
      <c r="A303" s="2">
        <f t="shared" si="8"/>
        <v>15</v>
      </c>
      <c r="B303" s="37">
        <f ca="1" t="shared" si="9"/>
        <v>0</v>
      </c>
    </row>
    <row r="304" spans="1:2" ht="12.75">
      <c r="A304" s="2">
        <f t="shared" si="8"/>
        <v>15.05</v>
      </c>
      <c r="B304" s="37">
        <f ca="1" t="shared" si="9"/>
        <v>-0.322</v>
      </c>
    </row>
    <row r="305" spans="1:2" ht="12.75">
      <c r="A305" s="2">
        <f t="shared" si="8"/>
        <v>15.1</v>
      </c>
      <c r="B305" s="37">
        <f ca="1" t="shared" si="9"/>
        <v>-0.626</v>
      </c>
    </row>
    <row r="306" spans="1:2" ht="12.75">
      <c r="A306" s="2">
        <f t="shared" si="8"/>
        <v>15.15</v>
      </c>
      <c r="B306" s="37">
        <f ca="1" t="shared" si="9"/>
        <v>-0.895</v>
      </c>
    </row>
    <row r="307" spans="1:2" ht="12.75">
      <c r="A307" s="2">
        <f t="shared" si="8"/>
        <v>15.2</v>
      </c>
      <c r="B307" s="37">
        <f ca="1" t="shared" si="9"/>
        <v>-1.117</v>
      </c>
    </row>
    <row r="308" spans="1:2" ht="12.75">
      <c r="A308" s="2">
        <f t="shared" si="8"/>
        <v>15.25</v>
      </c>
      <c r="B308" s="37">
        <f ca="1" t="shared" si="9"/>
        <v>-1.279</v>
      </c>
    </row>
    <row r="309" spans="1:2" ht="12.75">
      <c r="A309" s="2">
        <f t="shared" si="8"/>
        <v>15.3</v>
      </c>
      <c r="B309" s="37">
        <f ca="1" t="shared" si="9"/>
        <v>-1.375</v>
      </c>
    </row>
    <row r="310" spans="1:2" ht="12.75">
      <c r="A310" s="2">
        <f aca="true" t="shared" si="10" ref="A310:A373">ROUND(A309+D$14,3)</f>
        <v>15.35</v>
      </c>
      <c r="B310" s="37">
        <f aca="true" ca="1" t="shared" si="11" ref="B310:B373">ROUND(D$2*SIN(2*PI()*(A310+D$4)/D$3)+D$5*SIN(2*PI()*(A310+D$7)/D$6)+D$8+D$15*NORMSINV(RAND()),D$16)</f>
        <v>-1.402</v>
      </c>
    </row>
    <row r="311" spans="1:2" ht="12.75">
      <c r="A311" s="2">
        <f t="shared" si="10"/>
        <v>15.4</v>
      </c>
      <c r="B311" s="37">
        <f ca="1" t="shared" si="11"/>
        <v>-1.363</v>
      </c>
    </row>
    <row r="312" spans="1:2" ht="12.75">
      <c r="A312" s="2">
        <f t="shared" si="10"/>
        <v>15.45</v>
      </c>
      <c r="B312" s="37">
        <f ca="1" t="shared" si="11"/>
        <v>-1.265</v>
      </c>
    </row>
    <row r="313" spans="1:2" ht="12.75">
      <c r="A313" s="2">
        <f t="shared" si="10"/>
        <v>15.5</v>
      </c>
      <c r="B313" s="37">
        <f ca="1" t="shared" si="11"/>
        <v>-1.118</v>
      </c>
    </row>
    <row r="314" spans="1:2" ht="12.75">
      <c r="A314" s="2">
        <f t="shared" si="10"/>
        <v>15.55</v>
      </c>
      <c r="B314" s="37">
        <f ca="1" t="shared" si="11"/>
        <v>-0.936</v>
      </c>
    </row>
    <row r="315" spans="1:2" ht="12.75">
      <c r="A315" s="2">
        <f t="shared" si="10"/>
        <v>15.6</v>
      </c>
      <c r="B315" s="37">
        <f ca="1" t="shared" si="11"/>
        <v>-0.736</v>
      </c>
    </row>
    <row r="316" spans="1:2" ht="12.75">
      <c r="A316" s="2">
        <f t="shared" si="10"/>
        <v>15.65</v>
      </c>
      <c r="B316" s="37">
        <f ca="1" t="shared" si="11"/>
        <v>-0.535</v>
      </c>
    </row>
    <row r="317" spans="1:2" ht="12.75">
      <c r="A317" s="2">
        <f t="shared" si="10"/>
        <v>15.7</v>
      </c>
      <c r="B317" s="37">
        <f ca="1" t="shared" si="11"/>
        <v>-0.352</v>
      </c>
    </row>
    <row r="318" spans="1:2" ht="12.75">
      <c r="A318" s="2">
        <f t="shared" si="10"/>
        <v>15.75</v>
      </c>
      <c r="B318" s="37">
        <f ca="1" t="shared" si="11"/>
        <v>-0.201</v>
      </c>
    </row>
    <row r="319" spans="1:2" ht="12.75">
      <c r="A319" s="2">
        <f t="shared" si="10"/>
        <v>15.8</v>
      </c>
      <c r="B319" s="37">
        <f ca="1" t="shared" si="11"/>
        <v>-0.097</v>
      </c>
    </row>
    <row r="320" spans="1:2" ht="12.75">
      <c r="A320" s="2">
        <f t="shared" si="10"/>
        <v>15.85</v>
      </c>
      <c r="B320" s="37">
        <f ca="1" t="shared" si="11"/>
        <v>-0.052</v>
      </c>
    </row>
    <row r="321" spans="1:2" ht="12.75">
      <c r="A321" s="2">
        <f t="shared" si="10"/>
        <v>15.9</v>
      </c>
      <c r="B321" s="37">
        <f ca="1" t="shared" si="11"/>
        <v>-0.072</v>
      </c>
    </row>
    <row r="322" spans="1:2" ht="12.75">
      <c r="A322" s="2">
        <f t="shared" si="10"/>
        <v>15.95</v>
      </c>
      <c r="B322" s="37">
        <f ca="1" t="shared" si="11"/>
        <v>-0.158</v>
      </c>
    </row>
    <row r="323" spans="1:2" ht="12.75">
      <c r="A323" s="2">
        <f t="shared" si="10"/>
        <v>16</v>
      </c>
      <c r="B323" s="37">
        <f ca="1" t="shared" si="11"/>
        <v>-0.31</v>
      </c>
    </row>
    <row r="324" spans="1:2" ht="12.75">
      <c r="A324" s="2">
        <f t="shared" si="10"/>
        <v>16.05</v>
      </c>
      <c r="B324" s="37">
        <f ca="1" t="shared" si="11"/>
        <v>-0.519</v>
      </c>
    </row>
    <row r="325" spans="1:2" ht="12.75">
      <c r="A325" s="2">
        <f t="shared" si="10"/>
        <v>16.1</v>
      </c>
      <c r="B325" s="37">
        <f ca="1" t="shared" si="11"/>
        <v>-0.775</v>
      </c>
    </row>
    <row r="326" spans="1:2" ht="12.75">
      <c r="A326" s="2">
        <f t="shared" si="10"/>
        <v>16.15</v>
      </c>
      <c r="B326" s="37">
        <f ca="1" t="shared" si="11"/>
        <v>-1.064</v>
      </c>
    </row>
    <row r="327" spans="1:2" ht="12.75">
      <c r="A327" s="2">
        <f t="shared" si="10"/>
        <v>16.2</v>
      </c>
      <c r="B327" s="37">
        <f ca="1" t="shared" si="11"/>
        <v>-1.369</v>
      </c>
    </row>
    <row r="328" spans="1:2" ht="12.75">
      <c r="A328" s="2">
        <f t="shared" si="10"/>
        <v>16.25</v>
      </c>
      <c r="B328" s="37">
        <f ca="1" t="shared" si="11"/>
        <v>-1.673</v>
      </c>
    </row>
    <row r="329" spans="1:2" ht="12.75">
      <c r="A329" s="2">
        <f t="shared" si="10"/>
        <v>16.3</v>
      </c>
      <c r="B329" s="37">
        <f ca="1" t="shared" si="11"/>
        <v>-1.958</v>
      </c>
    </row>
    <row r="330" spans="1:2" ht="12.75">
      <c r="A330" s="2">
        <f t="shared" si="10"/>
        <v>16.35</v>
      </c>
      <c r="B330" s="37">
        <f ca="1" t="shared" si="11"/>
        <v>-2.207</v>
      </c>
    </row>
    <row r="331" spans="1:2" ht="12.75">
      <c r="A331" s="2">
        <f t="shared" si="10"/>
        <v>16.4</v>
      </c>
      <c r="B331" s="37">
        <f ca="1" t="shared" si="11"/>
        <v>-2.407</v>
      </c>
    </row>
    <row r="332" spans="1:2" ht="12.75">
      <c r="A332" s="2">
        <f t="shared" si="10"/>
        <v>16.45</v>
      </c>
      <c r="B332" s="37">
        <f ca="1" t="shared" si="11"/>
        <v>-2.546</v>
      </c>
    </row>
    <row r="333" spans="1:2" ht="12.75">
      <c r="A333" s="2">
        <f t="shared" si="10"/>
        <v>16.5</v>
      </c>
      <c r="B333" s="37">
        <f ca="1" t="shared" si="11"/>
        <v>-2.618</v>
      </c>
    </row>
    <row r="334" spans="1:2" ht="12.75">
      <c r="A334" s="2">
        <f t="shared" si="10"/>
        <v>16.55</v>
      </c>
      <c r="B334" s="37">
        <f ca="1" t="shared" si="11"/>
        <v>-2.62</v>
      </c>
    </row>
    <row r="335" spans="1:2" ht="12.75">
      <c r="A335" s="2">
        <f t="shared" si="10"/>
        <v>16.6</v>
      </c>
      <c r="B335" s="37">
        <f ca="1" t="shared" si="11"/>
        <v>-2.555</v>
      </c>
    </row>
    <row r="336" spans="1:2" ht="12.75">
      <c r="A336" s="2">
        <f t="shared" si="10"/>
        <v>16.65</v>
      </c>
      <c r="B336" s="37">
        <f ca="1" t="shared" si="11"/>
        <v>-2.429</v>
      </c>
    </row>
    <row r="337" spans="1:2" ht="12.75">
      <c r="A337" s="2">
        <f t="shared" si="10"/>
        <v>16.7</v>
      </c>
      <c r="B337" s="37">
        <f ca="1" t="shared" si="11"/>
        <v>-2.253</v>
      </c>
    </row>
    <row r="338" spans="1:2" ht="12.75">
      <c r="A338" s="2">
        <f t="shared" si="10"/>
        <v>16.75</v>
      </c>
      <c r="B338" s="37">
        <f ca="1" t="shared" si="11"/>
        <v>-2.041</v>
      </c>
    </row>
    <row r="339" spans="1:2" ht="12.75">
      <c r="A339" s="2">
        <f t="shared" si="10"/>
        <v>16.8</v>
      </c>
      <c r="B339" s="37">
        <f ca="1" t="shared" si="11"/>
        <v>-1.81</v>
      </c>
    </row>
    <row r="340" spans="1:2" ht="12.75">
      <c r="A340" s="2">
        <f t="shared" si="10"/>
        <v>16.85</v>
      </c>
      <c r="B340" s="37">
        <f ca="1" t="shared" si="11"/>
        <v>-1.577</v>
      </c>
    </row>
    <row r="341" spans="1:2" ht="12.75">
      <c r="A341" s="2">
        <f t="shared" si="10"/>
        <v>16.9</v>
      </c>
      <c r="B341" s="37">
        <f ca="1" t="shared" si="11"/>
        <v>-1.36</v>
      </c>
    </row>
    <row r="342" spans="1:2" ht="12.75">
      <c r="A342" s="2">
        <f t="shared" si="10"/>
        <v>16.95</v>
      </c>
      <c r="B342" s="37">
        <f ca="1" t="shared" si="11"/>
        <v>-1.175</v>
      </c>
    </row>
    <row r="343" spans="1:2" ht="12.75">
      <c r="A343" s="2">
        <f t="shared" si="10"/>
        <v>17</v>
      </c>
      <c r="B343" s="37">
        <f ca="1" t="shared" si="11"/>
        <v>-1.036</v>
      </c>
    </row>
    <row r="344" spans="1:2" ht="12.75">
      <c r="A344" s="2">
        <f t="shared" si="10"/>
        <v>17.05</v>
      </c>
      <c r="B344" s="37">
        <f ca="1" t="shared" si="11"/>
        <v>-0.955</v>
      </c>
    </row>
    <row r="345" spans="1:2" ht="12.75">
      <c r="A345" s="2">
        <f t="shared" si="10"/>
        <v>17.1</v>
      </c>
      <c r="B345" s="37">
        <f ca="1" t="shared" si="11"/>
        <v>-0.937</v>
      </c>
    </row>
    <row r="346" spans="1:2" ht="12.75">
      <c r="A346" s="2">
        <f t="shared" si="10"/>
        <v>17.15</v>
      </c>
      <c r="B346" s="37">
        <f ca="1" t="shared" si="11"/>
        <v>-0.986</v>
      </c>
    </row>
    <row r="347" spans="1:2" ht="12.75">
      <c r="A347" s="2">
        <f t="shared" si="10"/>
        <v>17.2</v>
      </c>
      <c r="B347" s="37">
        <f ca="1" t="shared" si="11"/>
        <v>-1.099</v>
      </c>
    </row>
    <row r="348" spans="1:2" ht="12.75">
      <c r="A348" s="2">
        <f t="shared" si="10"/>
        <v>17.25</v>
      </c>
      <c r="B348" s="37">
        <f ca="1" t="shared" si="11"/>
        <v>-1.268</v>
      </c>
    </row>
    <row r="349" spans="1:2" ht="12.75">
      <c r="A349" s="2">
        <f t="shared" si="10"/>
        <v>17.3</v>
      </c>
      <c r="B349" s="37">
        <f ca="1" t="shared" si="11"/>
        <v>-1.484</v>
      </c>
    </row>
    <row r="350" spans="1:2" ht="12.75">
      <c r="A350" s="2">
        <f t="shared" si="10"/>
        <v>17.35</v>
      </c>
      <c r="B350" s="37">
        <f ca="1" t="shared" si="11"/>
        <v>-1.732</v>
      </c>
    </row>
    <row r="351" spans="1:2" ht="12.75">
      <c r="A351" s="2">
        <f t="shared" si="10"/>
        <v>17.4</v>
      </c>
      <c r="B351" s="37">
        <f ca="1" t="shared" si="11"/>
        <v>-1.996</v>
      </c>
    </row>
    <row r="352" spans="1:2" ht="12.75">
      <c r="A352" s="2">
        <f t="shared" si="10"/>
        <v>17.45</v>
      </c>
      <c r="B352" s="37">
        <f ca="1" t="shared" si="11"/>
        <v>-2.258</v>
      </c>
    </row>
    <row r="353" spans="1:2" ht="12.75">
      <c r="A353" s="2">
        <f t="shared" si="10"/>
        <v>17.5</v>
      </c>
      <c r="B353" s="37">
        <f ca="1" t="shared" si="11"/>
        <v>-2.5</v>
      </c>
    </row>
    <row r="354" spans="1:2" ht="12.75">
      <c r="A354" s="2">
        <f t="shared" si="10"/>
        <v>17.55</v>
      </c>
      <c r="B354" s="37">
        <f ca="1" t="shared" si="11"/>
        <v>-2.706</v>
      </c>
    </row>
    <row r="355" spans="1:2" ht="12.75">
      <c r="A355" s="2">
        <f t="shared" si="10"/>
        <v>17.6</v>
      </c>
      <c r="B355" s="37">
        <f ca="1" t="shared" si="11"/>
        <v>-2.862</v>
      </c>
    </row>
    <row r="356" spans="1:2" ht="12.75">
      <c r="A356" s="2">
        <f t="shared" si="10"/>
        <v>17.65</v>
      </c>
      <c r="B356" s="37">
        <f ca="1" t="shared" si="11"/>
        <v>-2.957</v>
      </c>
    </row>
    <row r="357" spans="1:2" ht="12.75">
      <c r="A357" s="2">
        <f t="shared" si="10"/>
        <v>17.7</v>
      </c>
      <c r="B357" s="37">
        <f ca="1" t="shared" si="11"/>
        <v>-2.984</v>
      </c>
    </row>
    <row r="358" spans="1:2" ht="12.75">
      <c r="A358" s="2">
        <f t="shared" si="10"/>
        <v>17.75</v>
      </c>
      <c r="B358" s="37">
        <f ca="1" t="shared" si="11"/>
        <v>-2.941</v>
      </c>
    </row>
    <row r="359" spans="1:2" ht="12.75">
      <c r="A359" s="2">
        <f t="shared" si="10"/>
        <v>17.8</v>
      </c>
      <c r="B359" s="37">
        <f ca="1" t="shared" si="11"/>
        <v>-2.831</v>
      </c>
    </row>
    <row r="360" spans="1:2" ht="12.75">
      <c r="A360" s="2">
        <f t="shared" si="10"/>
        <v>17.85</v>
      </c>
      <c r="B360" s="37">
        <f ca="1" t="shared" si="11"/>
        <v>-2.659</v>
      </c>
    </row>
    <row r="361" spans="1:2" ht="12.75">
      <c r="A361" s="2">
        <f t="shared" si="10"/>
        <v>17.9</v>
      </c>
      <c r="B361" s="37">
        <f ca="1" t="shared" si="11"/>
        <v>-2.437</v>
      </c>
    </row>
    <row r="362" spans="1:2" ht="12.75">
      <c r="A362" s="2">
        <f t="shared" si="10"/>
        <v>17.95</v>
      </c>
      <c r="B362" s="37">
        <f ca="1" t="shared" si="11"/>
        <v>-2.179</v>
      </c>
    </row>
    <row r="363" spans="1:2" ht="12.75">
      <c r="A363" s="2">
        <f t="shared" si="10"/>
        <v>18</v>
      </c>
      <c r="B363" s="37">
        <f ca="1" t="shared" si="11"/>
        <v>-1.902</v>
      </c>
    </row>
    <row r="364" spans="1:2" ht="12.75">
      <c r="A364" s="2">
        <f t="shared" si="10"/>
        <v>18.05</v>
      </c>
      <c r="B364" s="37">
        <f ca="1" t="shared" si="11"/>
        <v>-1.623</v>
      </c>
    </row>
    <row r="365" spans="1:2" ht="12.75">
      <c r="A365" s="2">
        <f t="shared" si="10"/>
        <v>18.1</v>
      </c>
      <c r="B365" s="37">
        <f ca="1" t="shared" si="11"/>
        <v>-1.36</v>
      </c>
    </row>
    <row r="366" spans="1:2" ht="12.75">
      <c r="A366" s="2">
        <f t="shared" si="10"/>
        <v>18.15</v>
      </c>
      <c r="B366" s="37">
        <f ca="1" t="shared" si="11"/>
        <v>-1.128</v>
      </c>
    </row>
    <row r="367" spans="1:2" ht="12.75">
      <c r="A367" s="2">
        <f t="shared" si="10"/>
        <v>18.2</v>
      </c>
      <c r="B367" s="37">
        <f ca="1" t="shared" si="11"/>
        <v>-0.944</v>
      </c>
    </row>
    <row r="368" spans="1:2" ht="12.75">
      <c r="A368" s="2">
        <f t="shared" si="10"/>
        <v>18.25</v>
      </c>
      <c r="B368" s="37">
        <f ca="1" t="shared" si="11"/>
        <v>-0.816</v>
      </c>
    </row>
    <row r="369" spans="1:2" ht="12.75">
      <c r="A369" s="2">
        <f t="shared" si="10"/>
        <v>18.3</v>
      </c>
      <c r="B369" s="37">
        <f ca="1" t="shared" si="11"/>
        <v>-0.753</v>
      </c>
    </row>
    <row r="370" spans="1:2" ht="12.75">
      <c r="A370" s="2">
        <f t="shared" si="10"/>
        <v>18.35</v>
      </c>
      <c r="B370" s="37">
        <f ca="1" t="shared" si="11"/>
        <v>-0.756</v>
      </c>
    </row>
    <row r="371" spans="1:2" ht="12.75">
      <c r="A371" s="2">
        <f t="shared" si="10"/>
        <v>18.4</v>
      </c>
      <c r="B371" s="37">
        <f ca="1" t="shared" si="11"/>
        <v>-0.823</v>
      </c>
    </row>
    <row r="372" spans="1:2" ht="12.75">
      <c r="A372" s="2">
        <f t="shared" si="10"/>
        <v>18.45</v>
      </c>
      <c r="B372" s="37">
        <f ca="1" t="shared" si="11"/>
        <v>-0.947</v>
      </c>
    </row>
    <row r="373" spans="1:2" ht="12.75">
      <c r="A373" s="2">
        <f t="shared" si="10"/>
        <v>18.5</v>
      </c>
      <c r="B373" s="37">
        <f ca="1" t="shared" si="11"/>
        <v>-1.118</v>
      </c>
    </row>
    <row r="374" spans="1:2" ht="12.75">
      <c r="A374" s="2">
        <f aca="true" t="shared" si="12" ref="A374:A400">ROUND(A373+D$14,3)</f>
        <v>18.55</v>
      </c>
      <c r="B374" s="37">
        <f aca="true" ca="1" t="shared" si="13" ref="B374:B400">ROUND(D$2*SIN(2*PI()*(A374+D$4)/D$3)+D$5*SIN(2*PI()*(A374+D$7)/D$6)+D$8+D$15*NORMSINV(RAND()),D$16)</f>
        <v>-1.321</v>
      </c>
    </row>
    <row r="375" spans="1:2" ht="12.75">
      <c r="A375" s="2">
        <f t="shared" si="12"/>
        <v>18.6</v>
      </c>
      <c r="B375" s="37">
        <f ca="1" t="shared" si="13"/>
        <v>-1.541</v>
      </c>
    </row>
    <row r="376" spans="1:2" ht="12.75">
      <c r="A376" s="2">
        <f t="shared" si="12"/>
        <v>18.65</v>
      </c>
      <c r="B376" s="37">
        <f ca="1" t="shared" si="13"/>
        <v>-1.759</v>
      </c>
    </row>
    <row r="377" spans="1:2" ht="12.75">
      <c r="A377" s="2">
        <f t="shared" si="12"/>
        <v>18.7</v>
      </c>
      <c r="B377" s="37">
        <f ca="1" t="shared" si="13"/>
        <v>-1.958</v>
      </c>
    </row>
    <row r="378" spans="1:2" ht="12.75">
      <c r="A378" s="2">
        <f t="shared" si="12"/>
        <v>18.75</v>
      </c>
      <c r="B378" s="37">
        <f ca="1" t="shared" si="13"/>
        <v>-2.121</v>
      </c>
    </row>
    <row r="379" spans="1:2" ht="12.75">
      <c r="A379" s="2">
        <f t="shared" si="12"/>
        <v>18.8</v>
      </c>
      <c r="B379" s="37">
        <f ca="1" t="shared" si="13"/>
        <v>-2.235</v>
      </c>
    </row>
    <row r="380" spans="1:2" ht="12.75">
      <c r="A380" s="2">
        <f t="shared" si="12"/>
        <v>18.85</v>
      </c>
      <c r="B380" s="37">
        <f ca="1" t="shared" si="13"/>
        <v>-2.289</v>
      </c>
    </row>
    <row r="381" spans="1:2" ht="12.75">
      <c r="A381" s="2">
        <f t="shared" si="12"/>
        <v>18.9</v>
      </c>
      <c r="B381" s="37">
        <f ca="1" t="shared" si="13"/>
        <v>-2.275</v>
      </c>
    </row>
    <row r="382" spans="1:2" ht="12.75">
      <c r="A382" s="2">
        <f t="shared" si="12"/>
        <v>18.95</v>
      </c>
      <c r="B382" s="37">
        <f ca="1" t="shared" si="13"/>
        <v>-2.192</v>
      </c>
    </row>
    <row r="383" spans="1:2" ht="12.75">
      <c r="A383" s="2">
        <f t="shared" si="12"/>
        <v>19</v>
      </c>
      <c r="B383" s="37">
        <f ca="1" t="shared" si="13"/>
        <v>-2.042</v>
      </c>
    </row>
    <row r="384" spans="1:2" ht="12.75">
      <c r="A384" s="2">
        <f t="shared" si="12"/>
        <v>19.05</v>
      </c>
      <c r="B384" s="37">
        <f ca="1" t="shared" si="13"/>
        <v>-1.831</v>
      </c>
    </row>
    <row r="385" spans="1:2" ht="12.75">
      <c r="A385" s="2">
        <f t="shared" si="12"/>
        <v>19.1</v>
      </c>
      <c r="B385" s="37">
        <f ca="1" t="shared" si="13"/>
        <v>-1.572</v>
      </c>
    </row>
    <row r="386" spans="1:2" ht="12.75">
      <c r="A386" s="2">
        <f t="shared" si="12"/>
        <v>19.15</v>
      </c>
      <c r="B386" s="37">
        <f ca="1" t="shared" si="13"/>
        <v>-1.277</v>
      </c>
    </row>
    <row r="387" spans="1:2" ht="12.75">
      <c r="A387" s="2">
        <f t="shared" si="12"/>
        <v>19.2</v>
      </c>
      <c r="B387" s="37">
        <f ca="1" t="shared" si="13"/>
        <v>-0.964</v>
      </c>
    </row>
    <row r="388" spans="1:2" ht="12.75">
      <c r="A388" s="2">
        <f t="shared" si="12"/>
        <v>19.25</v>
      </c>
      <c r="B388" s="37">
        <f ca="1" t="shared" si="13"/>
        <v>-0.649</v>
      </c>
    </row>
    <row r="389" spans="1:2" ht="12.75">
      <c r="A389" s="2">
        <f t="shared" si="12"/>
        <v>19.3</v>
      </c>
      <c r="B389" s="37">
        <f ca="1" t="shared" si="13"/>
        <v>-0.352</v>
      </c>
    </row>
    <row r="390" spans="1:2" ht="12.75">
      <c r="A390" s="2">
        <f t="shared" si="12"/>
        <v>19.35</v>
      </c>
      <c r="B390" s="37">
        <f ca="1" t="shared" si="13"/>
        <v>-0.087</v>
      </c>
    </row>
    <row r="391" spans="1:2" ht="12.75">
      <c r="A391" s="2">
        <f t="shared" si="12"/>
        <v>19.4</v>
      </c>
      <c r="B391" s="37">
        <f ca="1" t="shared" si="13"/>
        <v>0.13</v>
      </c>
    </row>
    <row r="392" spans="1:2" ht="12.75">
      <c r="A392" s="2">
        <f t="shared" si="12"/>
        <v>19.45</v>
      </c>
      <c r="B392" s="37">
        <f ca="1" t="shared" si="13"/>
        <v>0.288</v>
      </c>
    </row>
    <row r="393" spans="1:2" ht="12.75">
      <c r="A393" s="2">
        <f t="shared" si="12"/>
        <v>19.5</v>
      </c>
      <c r="B393" s="37">
        <f ca="1" t="shared" si="13"/>
        <v>0.382</v>
      </c>
    </row>
    <row r="394" spans="1:2" ht="12.75">
      <c r="A394" s="2">
        <f t="shared" si="12"/>
        <v>19.55</v>
      </c>
      <c r="B394" s="37">
        <f ca="1" t="shared" si="13"/>
        <v>0.408</v>
      </c>
    </row>
    <row r="395" spans="1:2" ht="12.75">
      <c r="A395" s="2">
        <f t="shared" si="12"/>
        <v>19.6</v>
      </c>
      <c r="B395" s="37">
        <f ca="1" t="shared" si="13"/>
        <v>0.369</v>
      </c>
    </row>
    <row r="396" spans="1:2" ht="12.75">
      <c r="A396" s="2">
        <f t="shared" si="12"/>
        <v>19.65</v>
      </c>
      <c r="B396" s="37">
        <f ca="1" t="shared" si="13"/>
        <v>0.271</v>
      </c>
    </row>
    <row r="397" spans="1:2" ht="12.75">
      <c r="A397" s="2">
        <f t="shared" si="12"/>
        <v>19.7</v>
      </c>
      <c r="B397" s="37">
        <f ca="1" t="shared" si="13"/>
        <v>0.125</v>
      </c>
    </row>
    <row r="398" spans="1:2" ht="12.75">
      <c r="A398" s="2">
        <f t="shared" si="12"/>
        <v>19.75</v>
      </c>
      <c r="B398" s="37">
        <f ca="1" t="shared" si="13"/>
        <v>-0.054</v>
      </c>
    </row>
    <row r="399" spans="1:2" ht="12.75">
      <c r="A399" s="2">
        <f t="shared" si="12"/>
        <v>19.8</v>
      </c>
      <c r="B399" s="37">
        <f ca="1" t="shared" si="13"/>
        <v>-0.251</v>
      </c>
    </row>
    <row r="400" spans="1:2" ht="12.75">
      <c r="A400" s="2">
        <f t="shared" si="12"/>
        <v>19.85</v>
      </c>
      <c r="B400" s="37">
        <f ca="1" t="shared" si="13"/>
        <v>-0.447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45"/>
  <sheetViews>
    <sheetView zoomScalePageLayoutView="0" workbookViewId="0" topLeftCell="A26">
      <selection activeCell="A3" sqref="A3:B33"/>
    </sheetView>
  </sheetViews>
  <sheetFormatPr defaultColWidth="9.28125" defaultRowHeight="12.75"/>
  <cols>
    <col min="1" max="1" width="9.28125" style="2" customWidth="1"/>
    <col min="2" max="2" width="13.140625" style="46" customWidth="1"/>
    <col min="3" max="4" width="13.140625" style="38" customWidth="1"/>
    <col min="5" max="16384" width="9.28125" style="2" customWidth="1"/>
  </cols>
  <sheetData>
    <row r="1" spans="1:5" ht="12.75">
      <c r="A1" s="1" t="s">
        <v>2</v>
      </c>
      <c r="B1" s="45" t="s">
        <v>3</v>
      </c>
      <c r="C1" s="36"/>
      <c r="D1" s="36"/>
      <c r="E1" s="5"/>
    </row>
    <row r="2" spans="1:16" ht="12.75">
      <c r="A2" s="1" t="s">
        <v>0</v>
      </c>
      <c r="B2" s="45" t="s">
        <v>1</v>
      </c>
      <c r="C2" s="36" t="s">
        <v>106</v>
      </c>
      <c r="D2" s="36" t="s">
        <v>107</v>
      </c>
      <c r="F2" s="4">
        <v>0.852</v>
      </c>
      <c r="G2" s="2" t="s">
        <v>19</v>
      </c>
      <c r="P2" s="40"/>
    </row>
    <row r="3" spans="1:16" ht="12.75">
      <c r="A3" s="2">
        <f>F12</f>
        <v>1</v>
      </c>
      <c r="B3" s="20">
        <f ca="1">ROUND(C3+D3+F$14*NORMSINV(RAND()),F$15)</f>
        <v>0.701</v>
      </c>
      <c r="C3" s="37">
        <f>$F$2+$F$3*A3</f>
        <v>0.8558</v>
      </c>
      <c r="D3" s="37">
        <f>$F$4*SIN(2*PI()*(A3-$F$6)/$F$5)</f>
        <v>-0.1419642998959107</v>
      </c>
      <c r="F3" s="4">
        <v>0.0038</v>
      </c>
      <c r="G3" s="2" t="s">
        <v>18</v>
      </c>
      <c r="P3" s="40"/>
    </row>
    <row r="4" spans="1:16" ht="12.75">
      <c r="A4" s="2">
        <f aca="true" t="shared" si="0" ref="A4:A67">ROUND(A3+F$13,3)</f>
        <v>2</v>
      </c>
      <c r="B4" s="20">
        <f aca="true" ca="1" t="shared" si="1" ref="B4:B67">ROUND(C4+D4+F$14*NORMSINV(RAND()),F$15)</f>
        <v>0.737</v>
      </c>
      <c r="C4" s="37">
        <f aca="true" t="shared" si="2" ref="C4:C67">$F$2+$F$3*A4</f>
        <v>0.8596</v>
      </c>
      <c r="D4" s="37">
        <f aca="true" t="shared" si="3" ref="D4:D67">$F$4*SIN(2*PI()*(A4-$F$6)/$F$5)</f>
        <v>-0.11435490616365393</v>
      </c>
      <c r="F4" s="4">
        <v>0.143</v>
      </c>
      <c r="G4" s="2" t="s">
        <v>52</v>
      </c>
      <c r="H4" s="7"/>
      <c r="I4" s="7"/>
      <c r="P4" s="40"/>
    </row>
    <row r="5" spans="1:16" ht="12.75">
      <c r="A5" s="2">
        <f t="shared" si="0"/>
        <v>3</v>
      </c>
      <c r="B5" s="20">
        <f ca="1" t="shared" si="1"/>
        <v>0.808</v>
      </c>
      <c r="C5" s="37">
        <f t="shared" si="2"/>
        <v>0.8634</v>
      </c>
      <c r="D5" s="37">
        <f t="shared" si="3"/>
        <v>-0.056104207674309285</v>
      </c>
      <c r="F5" s="6">
        <v>12</v>
      </c>
      <c r="G5" s="2" t="s">
        <v>51</v>
      </c>
      <c r="H5" s="7"/>
      <c r="I5" s="7"/>
      <c r="P5" s="40"/>
    </row>
    <row r="6" spans="1:16" ht="12.75">
      <c r="A6" s="2">
        <f t="shared" si="0"/>
        <v>4</v>
      </c>
      <c r="B6" s="20">
        <f ca="1" t="shared" si="1"/>
        <v>0.852</v>
      </c>
      <c r="C6" s="37">
        <f t="shared" si="2"/>
        <v>0.8672</v>
      </c>
      <c r="D6" s="37">
        <f t="shared" si="3"/>
        <v>0.01717956795335453</v>
      </c>
      <c r="F6" s="6">
        <v>3.77</v>
      </c>
      <c r="G6" s="7" t="s">
        <v>53</v>
      </c>
      <c r="P6" s="40"/>
    </row>
    <row r="7" spans="1:16" ht="12.75">
      <c r="A7" s="2">
        <f t="shared" si="0"/>
        <v>5</v>
      </c>
      <c r="B7" s="20">
        <f ca="1" t="shared" si="1"/>
        <v>0.93</v>
      </c>
      <c r="C7" s="37">
        <f t="shared" si="2"/>
        <v>0.871</v>
      </c>
      <c r="D7" s="37">
        <f t="shared" si="3"/>
        <v>0.0858600922216014</v>
      </c>
      <c r="F7" s="17"/>
      <c r="G7" s="7"/>
      <c r="P7" s="40"/>
    </row>
    <row r="8" spans="1:16" ht="12.75">
      <c r="A8" s="2">
        <f t="shared" si="0"/>
        <v>6</v>
      </c>
      <c r="B8" s="20">
        <f ca="1" t="shared" si="1"/>
        <v>1.023</v>
      </c>
      <c r="C8" s="37">
        <f t="shared" si="2"/>
        <v>0.8748</v>
      </c>
      <c r="D8" s="37">
        <f t="shared" si="3"/>
        <v>0.13153447411700847</v>
      </c>
      <c r="F8" s="17"/>
      <c r="G8" s="7"/>
      <c r="P8" s="40"/>
    </row>
    <row r="9" spans="1:16" ht="12.75">
      <c r="A9" s="2">
        <f t="shared" si="0"/>
        <v>7</v>
      </c>
      <c r="B9" s="20">
        <f ca="1" t="shared" si="1"/>
        <v>1.036</v>
      </c>
      <c r="C9" s="37">
        <f t="shared" si="2"/>
        <v>0.8785999999999999</v>
      </c>
      <c r="D9" s="37">
        <f t="shared" si="3"/>
        <v>0.1419642998959107</v>
      </c>
      <c r="F9" s="8">
        <f>COUNT(B3:B100)</f>
        <v>98</v>
      </c>
      <c r="G9" s="2" t="s">
        <v>8</v>
      </c>
      <c r="P9" s="40"/>
    </row>
    <row r="10" spans="1:16" ht="12.75">
      <c r="A10" s="2">
        <f t="shared" si="0"/>
        <v>8</v>
      </c>
      <c r="B10" s="20">
        <f ca="1" t="shared" si="1"/>
        <v>0.971</v>
      </c>
      <c r="C10" s="37">
        <f t="shared" si="2"/>
        <v>0.8824</v>
      </c>
      <c r="D10" s="37">
        <f t="shared" si="3"/>
        <v>0.11435490616365392</v>
      </c>
      <c r="F10" s="7"/>
      <c r="P10" s="40"/>
    </row>
    <row r="11" spans="1:16" ht="12.75">
      <c r="A11" s="2">
        <f t="shared" si="0"/>
        <v>9</v>
      </c>
      <c r="B11" s="20">
        <f ca="1" t="shared" si="1"/>
        <v>0.894</v>
      </c>
      <c r="C11" s="37">
        <f t="shared" si="2"/>
        <v>0.8862</v>
      </c>
      <c r="D11" s="37">
        <f t="shared" si="3"/>
        <v>0.05610420767430928</v>
      </c>
      <c r="F11" s="10"/>
      <c r="G11" s="3"/>
      <c r="P11" s="40"/>
    </row>
    <row r="12" spans="1:16" ht="12.75">
      <c r="A12" s="2">
        <f t="shared" si="0"/>
        <v>10</v>
      </c>
      <c r="B12" s="20">
        <f ca="1" t="shared" si="1"/>
        <v>0.876</v>
      </c>
      <c r="C12" s="37">
        <f t="shared" si="2"/>
        <v>0.89</v>
      </c>
      <c r="D12" s="37">
        <f t="shared" si="3"/>
        <v>-0.017179567953354524</v>
      </c>
      <c r="F12" s="11">
        <v>1</v>
      </c>
      <c r="G12" s="7" t="s">
        <v>9</v>
      </c>
      <c r="P12" s="40"/>
    </row>
    <row r="13" spans="1:16" ht="12.75">
      <c r="A13" s="2">
        <f t="shared" si="0"/>
        <v>11</v>
      </c>
      <c r="B13" s="20">
        <f ca="1" t="shared" si="1"/>
        <v>0.791</v>
      </c>
      <c r="C13" s="37">
        <f t="shared" si="2"/>
        <v>0.8937999999999999</v>
      </c>
      <c r="D13" s="37">
        <f t="shared" si="3"/>
        <v>-0.08586009222160144</v>
      </c>
      <c r="F13" s="11">
        <v>1</v>
      </c>
      <c r="G13" s="7" t="s">
        <v>10</v>
      </c>
      <c r="P13" s="40"/>
    </row>
    <row r="14" spans="1:16" ht="12.75">
      <c r="A14" s="2">
        <f t="shared" si="0"/>
        <v>12</v>
      </c>
      <c r="B14" s="20">
        <f ca="1" t="shared" si="1"/>
        <v>0.789</v>
      </c>
      <c r="C14" s="37">
        <f t="shared" si="2"/>
        <v>0.8976</v>
      </c>
      <c r="D14" s="37">
        <f t="shared" si="3"/>
        <v>-0.13153447411700847</v>
      </c>
      <c r="F14" s="11">
        <v>0.02</v>
      </c>
      <c r="G14" s="7" t="s">
        <v>11</v>
      </c>
      <c r="P14" s="40"/>
    </row>
    <row r="15" spans="1:16" ht="12.75">
      <c r="A15" s="2">
        <f t="shared" si="0"/>
        <v>13</v>
      </c>
      <c r="B15" s="20">
        <f ca="1" t="shared" si="1"/>
        <v>0.745</v>
      </c>
      <c r="C15" s="37">
        <f t="shared" si="2"/>
        <v>0.9014</v>
      </c>
      <c r="D15" s="37">
        <f t="shared" si="3"/>
        <v>-0.1419642998959107</v>
      </c>
      <c r="F15" s="11">
        <v>3</v>
      </c>
      <c r="G15" s="7" t="s">
        <v>36</v>
      </c>
      <c r="P15" s="40"/>
    </row>
    <row r="16" spans="1:16" ht="12.75">
      <c r="A16" s="2">
        <f t="shared" si="0"/>
        <v>14</v>
      </c>
      <c r="B16" s="20">
        <f ca="1" t="shared" si="1"/>
        <v>0.782</v>
      </c>
      <c r="C16" s="37">
        <f t="shared" si="2"/>
        <v>0.9052</v>
      </c>
      <c r="D16" s="37">
        <f t="shared" si="3"/>
        <v>-0.11435490616365396</v>
      </c>
      <c r="P16" s="40"/>
    </row>
    <row r="17" spans="1:16" ht="12.75">
      <c r="A17" s="2">
        <f t="shared" si="0"/>
        <v>15</v>
      </c>
      <c r="B17" s="20">
        <f ca="1" t="shared" si="1"/>
        <v>0.886</v>
      </c>
      <c r="C17" s="37">
        <f t="shared" si="2"/>
        <v>0.909</v>
      </c>
      <c r="D17" s="37">
        <f t="shared" si="3"/>
        <v>-0.056104207674309174</v>
      </c>
      <c r="P17" s="40"/>
    </row>
    <row r="18" spans="1:16" ht="12.75">
      <c r="A18" s="2">
        <f t="shared" si="0"/>
        <v>16</v>
      </c>
      <c r="B18" s="20">
        <f ca="1" t="shared" si="1"/>
        <v>0.92</v>
      </c>
      <c r="C18" s="37">
        <f t="shared" si="2"/>
        <v>0.9128</v>
      </c>
      <c r="D18" s="37">
        <f t="shared" si="3"/>
        <v>0.01717956795335457</v>
      </c>
      <c r="P18" s="40"/>
    </row>
    <row r="19" spans="1:16" ht="12.75">
      <c r="A19" s="2">
        <f t="shared" si="0"/>
        <v>17</v>
      </c>
      <c r="B19" s="20">
        <f ca="1" t="shared" si="1"/>
        <v>0.984</v>
      </c>
      <c r="C19" s="37">
        <f t="shared" si="2"/>
        <v>0.9166</v>
      </c>
      <c r="D19" s="37">
        <f t="shared" si="3"/>
        <v>0.08586009222160147</v>
      </c>
      <c r="P19" s="40"/>
    </row>
    <row r="20" spans="1:16" ht="12.75">
      <c r="A20" s="2">
        <f t="shared" si="0"/>
        <v>18</v>
      </c>
      <c r="B20" s="20">
        <f ca="1" t="shared" si="1"/>
        <v>1.052</v>
      </c>
      <c r="C20" s="37">
        <f t="shared" si="2"/>
        <v>0.9204</v>
      </c>
      <c r="D20" s="37">
        <f t="shared" si="3"/>
        <v>0.13153447411700847</v>
      </c>
      <c r="P20" s="40"/>
    </row>
    <row r="21" spans="1:16" ht="12.75">
      <c r="A21" s="2">
        <f t="shared" si="0"/>
        <v>19</v>
      </c>
      <c r="B21" s="20">
        <f ca="1" t="shared" si="1"/>
        <v>1.081</v>
      </c>
      <c r="C21" s="37">
        <f t="shared" si="2"/>
        <v>0.9242</v>
      </c>
      <c r="D21" s="37">
        <f t="shared" si="3"/>
        <v>0.1419642998959107</v>
      </c>
      <c r="P21" s="40"/>
    </row>
    <row r="22" spans="1:16" ht="12.75">
      <c r="A22" s="2">
        <f t="shared" si="0"/>
        <v>20</v>
      </c>
      <c r="B22" s="20">
        <f ca="1" t="shared" si="1"/>
        <v>0.989</v>
      </c>
      <c r="C22" s="37">
        <f t="shared" si="2"/>
        <v>0.9279999999999999</v>
      </c>
      <c r="D22" s="37">
        <f t="shared" si="3"/>
        <v>0.1143549061636539</v>
      </c>
      <c r="P22" s="40"/>
    </row>
    <row r="23" spans="1:16" ht="12.75">
      <c r="A23" s="2">
        <f t="shared" si="0"/>
        <v>21</v>
      </c>
      <c r="B23" s="20">
        <f ca="1" t="shared" si="1"/>
        <v>0.985</v>
      </c>
      <c r="C23" s="37">
        <f t="shared" si="2"/>
        <v>0.9318</v>
      </c>
      <c r="D23" s="37">
        <f t="shared" si="3"/>
        <v>0.056104207674309306</v>
      </c>
      <c r="P23" s="40"/>
    </row>
    <row r="24" spans="1:16" ht="12.75">
      <c r="A24" s="2">
        <f t="shared" si="0"/>
        <v>22</v>
      </c>
      <c r="B24" s="20">
        <f ca="1" t="shared" si="1"/>
        <v>0.904</v>
      </c>
      <c r="C24" s="37">
        <f t="shared" si="2"/>
        <v>0.9356</v>
      </c>
      <c r="D24" s="37">
        <f t="shared" si="3"/>
        <v>-0.017179567953354426</v>
      </c>
      <c r="P24" s="40"/>
    </row>
    <row r="25" spans="1:16" ht="12.75">
      <c r="A25" s="2">
        <f t="shared" si="0"/>
        <v>23</v>
      </c>
      <c r="B25" s="20">
        <f ca="1" t="shared" si="1"/>
        <v>0.842</v>
      </c>
      <c r="C25" s="37">
        <f t="shared" si="2"/>
        <v>0.9394</v>
      </c>
      <c r="D25" s="37">
        <f t="shared" si="3"/>
        <v>-0.08586009222160146</v>
      </c>
      <c r="P25" s="40"/>
    </row>
    <row r="26" spans="1:4" ht="12.75">
      <c r="A26" s="2">
        <f t="shared" si="0"/>
        <v>24</v>
      </c>
      <c r="B26" s="20">
        <f ca="1" t="shared" si="1"/>
        <v>0.821</v>
      </c>
      <c r="C26" s="37">
        <f t="shared" si="2"/>
        <v>0.9432</v>
      </c>
      <c r="D26" s="37">
        <f t="shared" si="3"/>
        <v>-0.13153447411700847</v>
      </c>
    </row>
    <row r="27" spans="1:4" ht="12.75">
      <c r="A27" s="2">
        <f t="shared" si="0"/>
        <v>25</v>
      </c>
      <c r="B27" s="20">
        <f ca="1" t="shared" si="1"/>
        <v>0.812</v>
      </c>
      <c r="C27" s="37">
        <f t="shared" si="2"/>
        <v>0.947</v>
      </c>
      <c r="D27" s="37">
        <f t="shared" si="3"/>
        <v>-0.14196429989591072</v>
      </c>
    </row>
    <row r="28" spans="1:4" ht="12.75">
      <c r="A28" s="2">
        <f t="shared" si="0"/>
        <v>26</v>
      </c>
      <c r="B28" s="20">
        <f ca="1" t="shared" si="1"/>
        <v>0.862</v>
      </c>
      <c r="C28" s="37">
        <f t="shared" si="2"/>
        <v>0.9508</v>
      </c>
      <c r="D28" s="37">
        <f t="shared" si="3"/>
        <v>-0.11435490616365392</v>
      </c>
    </row>
    <row r="29" spans="1:4" ht="12.75">
      <c r="A29" s="2">
        <f t="shared" si="0"/>
        <v>27</v>
      </c>
      <c r="B29" s="20">
        <f ca="1" t="shared" si="1"/>
        <v>0.908</v>
      </c>
      <c r="C29" s="37">
        <f t="shared" si="2"/>
        <v>0.9546</v>
      </c>
      <c r="D29" s="37">
        <f t="shared" si="3"/>
        <v>-0.05610420767430933</v>
      </c>
    </row>
    <row r="30" spans="1:4" ht="12.75">
      <c r="A30" s="2">
        <f t="shared" si="0"/>
        <v>28</v>
      </c>
      <c r="B30" s="20">
        <f ca="1" t="shared" si="1"/>
        <v>0.953</v>
      </c>
      <c r="C30" s="37">
        <f t="shared" si="2"/>
        <v>0.9583999999999999</v>
      </c>
      <c r="D30" s="37">
        <f t="shared" si="3"/>
        <v>0.01717956795335466</v>
      </c>
    </row>
    <row r="31" spans="1:4" ht="12.75">
      <c r="A31" s="2">
        <f t="shared" si="0"/>
        <v>29</v>
      </c>
      <c r="B31" s="20">
        <f ca="1" t="shared" si="1"/>
        <v>1.059</v>
      </c>
      <c r="C31" s="37">
        <f t="shared" si="2"/>
        <v>0.9621999999999999</v>
      </c>
      <c r="D31" s="37">
        <f t="shared" si="3"/>
        <v>0.08586009222160125</v>
      </c>
    </row>
    <row r="32" spans="1:4" ht="12.75">
      <c r="A32" s="2">
        <f t="shared" si="0"/>
        <v>30</v>
      </c>
      <c r="B32" s="20">
        <f ca="1" t="shared" si="1"/>
        <v>1.091</v>
      </c>
      <c r="C32" s="37">
        <f t="shared" si="2"/>
        <v>0.966</v>
      </c>
      <c r="D32" s="37">
        <f t="shared" si="3"/>
        <v>0.13153447411700844</v>
      </c>
    </row>
    <row r="33" spans="1:4" ht="12.75">
      <c r="A33" s="2">
        <f t="shared" si="0"/>
        <v>31</v>
      </c>
      <c r="B33" s="20">
        <f ca="1" t="shared" si="1"/>
        <v>1.151</v>
      </c>
      <c r="C33" s="37">
        <f t="shared" si="2"/>
        <v>0.9698</v>
      </c>
      <c r="D33" s="37">
        <f t="shared" si="3"/>
        <v>0.1419642998959107</v>
      </c>
    </row>
    <row r="34" spans="1:4" ht="12.75">
      <c r="A34" s="2">
        <f t="shared" si="0"/>
        <v>32</v>
      </c>
      <c r="B34" s="20">
        <f ca="1" t="shared" si="1"/>
        <v>1.084</v>
      </c>
      <c r="C34" s="37">
        <f t="shared" si="2"/>
        <v>0.9736</v>
      </c>
      <c r="D34" s="37">
        <f t="shared" si="3"/>
        <v>0.11435490616365392</v>
      </c>
    </row>
    <row r="35" spans="1:4" ht="12.75">
      <c r="A35" s="2">
        <f t="shared" si="0"/>
        <v>33</v>
      </c>
      <c r="B35" s="20">
        <f ca="1" t="shared" si="1"/>
        <v>1.018</v>
      </c>
      <c r="C35" s="37">
        <f t="shared" si="2"/>
        <v>0.9774</v>
      </c>
      <c r="D35" s="37">
        <f t="shared" si="3"/>
        <v>0.05610420767430934</v>
      </c>
    </row>
    <row r="36" spans="1:4" ht="12.75">
      <c r="A36" s="2">
        <f t="shared" si="0"/>
        <v>34</v>
      </c>
      <c r="B36" s="20">
        <f ca="1" t="shared" si="1"/>
        <v>0.978</v>
      </c>
      <c r="C36" s="37">
        <f t="shared" si="2"/>
        <v>0.9812</v>
      </c>
      <c r="D36" s="37">
        <f t="shared" si="3"/>
        <v>-0.01717956795335439</v>
      </c>
    </row>
    <row r="37" spans="1:4" ht="12.75">
      <c r="A37" s="2">
        <f t="shared" si="0"/>
        <v>35</v>
      </c>
      <c r="B37" s="20">
        <f ca="1" t="shared" si="1"/>
        <v>0.889</v>
      </c>
      <c r="C37" s="37">
        <f t="shared" si="2"/>
        <v>0.985</v>
      </c>
      <c r="D37" s="37">
        <f t="shared" si="3"/>
        <v>-0.08586009222160142</v>
      </c>
    </row>
    <row r="38" spans="1:4" ht="12.75">
      <c r="A38" s="2">
        <f t="shared" si="0"/>
        <v>36</v>
      </c>
      <c r="B38" s="20">
        <f ca="1" t="shared" si="1"/>
        <v>0.843</v>
      </c>
      <c r="C38" s="37">
        <f t="shared" si="2"/>
        <v>0.9888</v>
      </c>
      <c r="D38" s="37">
        <f t="shared" si="3"/>
        <v>-0.13153447411700844</v>
      </c>
    </row>
    <row r="39" spans="1:4" ht="12.75">
      <c r="A39" s="2">
        <f t="shared" si="0"/>
        <v>37</v>
      </c>
      <c r="B39" s="20">
        <f ca="1" t="shared" si="1"/>
        <v>0.826</v>
      </c>
      <c r="C39" s="37">
        <f t="shared" si="2"/>
        <v>0.9925999999999999</v>
      </c>
      <c r="D39" s="37">
        <f t="shared" si="3"/>
        <v>-0.14196429989591078</v>
      </c>
    </row>
    <row r="40" spans="1:4" ht="12.75">
      <c r="A40" s="2">
        <f t="shared" si="0"/>
        <v>38</v>
      </c>
      <c r="B40" s="20">
        <f ca="1" t="shared" si="1"/>
        <v>0.93</v>
      </c>
      <c r="C40" s="37">
        <f t="shared" si="2"/>
        <v>0.9964</v>
      </c>
      <c r="D40" s="37">
        <f t="shared" si="3"/>
        <v>-0.11435490616365408</v>
      </c>
    </row>
    <row r="41" spans="1:4" ht="12.75">
      <c r="A41" s="2">
        <f t="shared" si="0"/>
        <v>39</v>
      </c>
      <c r="B41" s="20">
        <f ca="1" t="shared" si="1"/>
        <v>0.965</v>
      </c>
      <c r="C41" s="37">
        <f t="shared" si="2"/>
        <v>1.0002</v>
      </c>
      <c r="D41" s="37">
        <f t="shared" si="3"/>
        <v>-0.056104207674309584</v>
      </c>
    </row>
    <row r="42" spans="1:4" ht="12.75">
      <c r="A42" s="2">
        <f t="shared" si="0"/>
        <v>40</v>
      </c>
      <c r="B42" s="20">
        <f ca="1" t="shared" si="1"/>
        <v>1.026</v>
      </c>
      <c r="C42" s="37">
        <f t="shared" si="2"/>
        <v>1.004</v>
      </c>
      <c r="D42" s="37">
        <f t="shared" si="3"/>
        <v>0.01717956795335412</v>
      </c>
    </row>
    <row r="43" spans="1:9" ht="12.75">
      <c r="A43" s="2">
        <f t="shared" si="0"/>
        <v>41</v>
      </c>
      <c r="B43" s="20">
        <f ca="1" t="shared" si="1"/>
        <v>1.073</v>
      </c>
      <c r="C43" s="37">
        <f t="shared" si="2"/>
        <v>1.0078</v>
      </c>
      <c r="D43" s="37">
        <f t="shared" si="3"/>
        <v>0.08586009222160101</v>
      </c>
      <c r="H43" s="40"/>
      <c r="I43" s="40"/>
    </row>
    <row r="44" spans="1:9" ht="12.75">
      <c r="A44" s="2">
        <f t="shared" si="0"/>
        <v>42</v>
      </c>
      <c r="B44" s="20">
        <f ca="1" t="shared" si="1"/>
        <v>1.111</v>
      </c>
      <c r="C44" s="37">
        <f t="shared" si="2"/>
        <v>1.0116</v>
      </c>
      <c r="D44" s="37">
        <f t="shared" si="3"/>
        <v>0.13153447411700825</v>
      </c>
      <c r="H44" s="40"/>
      <c r="I44" s="40"/>
    </row>
    <row r="45" spans="1:9" ht="12.75">
      <c r="A45" s="2">
        <f t="shared" si="0"/>
        <v>43</v>
      </c>
      <c r="B45" s="20">
        <f ca="1" t="shared" si="1"/>
        <v>1.166</v>
      </c>
      <c r="C45" s="37">
        <f t="shared" si="2"/>
        <v>1.0154</v>
      </c>
      <c r="D45" s="37">
        <f t="shared" si="3"/>
        <v>0.14196429989591072</v>
      </c>
      <c r="H45" s="40"/>
      <c r="I45" s="40"/>
    </row>
    <row r="46" spans="1:9" ht="12.75">
      <c r="A46" s="2">
        <f t="shared" si="0"/>
        <v>44</v>
      </c>
      <c r="B46" s="20">
        <f ca="1" t="shared" si="1"/>
        <v>1.111</v>
      </c>
      <c r="C46" s="37">
        <f t="shared" si="2"/>
        <v>1.0191999999999999</v>
      </c>
      <c r="D46" s="37">
        <f t="shared" si="3"/>
        <v>0.11435490616365408</v>
      </c>
      <c r="H46" s="40"/>
      <c r="I46" s="40"/>
    </row>
    <row r="47" spans="1:9" ht="12.75">
      <c r="A47" s="2">
        <f t="shared" si="0"/>
        <v>45</v>
      </c>
      <c r="B47" s="20">
        <f ca="1" t="shared" si="1"/>
        <v>1.068</v>
      </c>
      <c r="C47" s="37">
        <f t="shared" si="2"/>
        <v>1.023</v>
      </c>
      <c r="D47" s="37">
        <f t="shared" si="3"/>
        <v>0.056104207674309604</v>
      </c>
      <c r="H47" s="40"/>
      <c r="I47" s="40"/>
    </row>
    <row r="48" spans="1:9" ht="12.75">
      <c r="A48" s="2">
        <f t="shared" si="0"/>
        <v>46</v>
      </c>
      <c r="B48" s="20">
        <f ca="1" t="shared" si="1"/>
        <v>0.987</v>
      </c>
      <c r="C48" s="37">
        <f t="shared" si="2"/>
        <v>1.0268</v>
      </c>
      <c r="D48" s="37">
        <f t="shared" si="3"/>
        <v>-0.01717956795335461</v>
      </c>
      <c r="H48" s="40"/>
      <c r="I48" s="40"/>
    </row>
    <row r="49" spans="1:9" ht="12.75">
      <c r="A49" s="2">
        <f t="shared" si="0"/>
        <v>47</v>
      </c>
      <c r="B49" s="20">
        <f ca="1" t="shared" si="1"/>
        <v>0.929</v>
      </c>
      <c r="C49" s="37">
        <f t="shared" si="2"/>
        <v>1.0306</v>
      </c>
      <c r="D49" s="37">
        <f t="shared" si="3"/>
        <v>-0.085860092221601</v>
      </c>
      <c r="H49" s="40"/>
      <c r="I49" s="40"/>
    </row>
    <row r="50" spans="1:9" ht="12.75">
      <c r="A50" s="2">
        <f t="shared" si="0"/>
        <v>48</v>
      </c>
      <c r="B50" s="20">
        <f ca="1" t="shared" si="1"/>
        <v>0.88</v>
      </c>
      <c r="C50" s="37">
        <f t="shared" si="2"/>
        <v>1.0344</v>
      </c>
      <c r="D50" s="37">
        <f t="shared" si="3"/>
        <v>-0.13153447411700825</v>
      </c>
      <c r="H50" s="40"/>
      <c r="I50" s="40"/>
    </row>
    <row r="51" spans="1:9" ht="12.75">
      <c r="A51" s="2">
        <f t="shared" si="0"/>
        <v>49</v>
      </c>
      <c r="B51" s="20">
        <f ca="1" t="shared" si="1"/>
        <v>0.883</v>
      </c>
      <c r="C51" s="37">
        <f t="shared" si="2"/>
        <v>1.0382</v>
      </c>
      <c r="D51" s="37">
        <f t="shared" si="3"/>
        <v>-0.14196429989591072</v>
      </c>
      <c r="H51" s="40"/>
      <c r="I51" s="40"/>
    </row>
    <row r="52" spans="1:9" ht="12.75">
      <c r="A52" s="2">
        <f t="shared" si="0"/>
        <v>50</v>
      </c>
      <c r="B52" s="20">
        <f ca="1" t="shared" si="1"/>
        <v>0.93</v>
      </c>
      <c r="C52" s="37">
        <f t="shared" si="2"/>
        <v>1.042</v>
      </c>
      <c r="D52" s="37">
        <f t="shared" si="3"/>
        <v>-0.1143549061636541</v>
      </c>
      <c r="H52" s="40"/>
      <c r="I52" s="40"/>
    </row>
    <row r="53" spans="1:9" ht="12.75">
      <c r="A53" s="2">
        <f t="shared" si="0"/>
        <v>51</v>
      </c>
      <c r="B53" s="20">
        <f ca="1" t="shared" si="1"/>
        <v>0.985</v>
      </c>
      <c r="C53" s="37">
        <f t="shared" si="2"/>
        <v>1.0458</v>
      </c>
      <c r="D53" s="37">
        <f t="shared" si="3"/>
        <v>-0.05610420767431008</v>
      </c>
      <c r="H53" s="40"/>
      <c r="I53" s="40"/>
    </row>
    <row r="54" spans="1:9" ht="12.75">
      <c r="A54" s="2">
        <f t="shared" si="0"/>
        <v>52</v>
      </c>
      <c r="B54" s="20">
        <f ca="1" t="shared" si="1"/>
        <v>1.058</v>
      </c>
      <c r="C54" s="37">
        <f t="shared" si="2"/>
        <v>1.0495999999999999</v>
      </c>
      <c r="D54" s="37">
        <f t="shared" si="3"/>
        <v>0.017179567953354086</v>
      </c>
      <c r="H54" s="40"/>
      <c r="I54" s="40"/>
    </row>
    <row r="55" spans="1:9" ht="12.75">
      <c r="A55" s="2">
        <f t="shared" si="0"/>
        <v>53</v>
      </c>
      <c r="B55" s="20">
        <f ca="1" t="shared" si="1"/>
        <v>1.114</v>
      </c>
      <c r="C55" s="37">
        <f t="shared" si="2"/>
        <v>1.0534</v>
      </c>
      <c r="D55" s="37">
        <f t="shared" si="3"/>
        <v>0.08586009222160097</v>
      </c>
      <c r="H55" s="40"/>
      <c r="I55" s="40"/>
    </row>
    <row r="56" spans="1:9" ht="12.75">
      <c r="A56" s="2">
        <f t="shared" si="0"/>
        <v>54</v>
      </c>
      <c r="B56" s="20">
        <f ca="1" t="shared" si="1"/>
        <v>1.189</v>
      </c>
      <c r="C56" s="37">
        <f t="shared" si="2"/>
        <v>1.0572</v>
      </c>
      <c r="D56" s="37">
        <f t="shared" si="3"/>
        <v>0.13153447411700844</v>
      </c>
      <c r="H56" s="40"/>
      <c r="I56" s="40"/>
    </row>
    <row r="57" spans="1:9" ht="12.75">
      <c r="A57" s="2">
        <f t="shared" si="0"/>
        <v>55</v>
      </c>
      <c r="B57" s="20">
        <f ca="1" t="shared" si="1"/>
        <v>1.246</v>
      </c>
      <c r="C57" s="37">
        <f t="shared" si="2"/>
        <v>1.061</v>
      </c>
      <c r="D57" s="37">
        <f t="shared" si="3"/>
        <v>0.14196429989591072</v>
      </c>
      <c r="H57" s="40"/>
      <c r="I57" s="40"/>
    </row>
    <row r="58" spans="1:9" ht="12.75">
      <c r="A58" s="2">
        <f t="shared" si="0"/>
        <v>56</v>
      </c>
      <c r="B58" s="20">
        <f ca="1" t="shared" si="1"/>
        <v>1.191</v>
      </c>
      <c r="C58" s="37">
        <f t="shared" si="2"/>
        <v>1.0648</v>
      </c>
      <c r="D58" s="37">
        <f t="shared" si="3"/>
        <v>0.11435490616365442</v>
      </c>
      <c r="H58" s="40"/>
      <c r="I58" s="40"/>
    </row>
    <row r="59" spans="1:9" ht="12.75">
      <c r="A59" s="2">
        <f t="shared" si="0"/>
        <v>57</v>
      </c>
      <c r="B59" s="20">
        <f ca="1" t="shared" si="1"/>
        <v>1.143</v>
      </c>
      <c r="C59" s="37">
        <f t="shared" si="2"/>
        <v>1.0686</v>
      </c>
      <c r="D59" s="37">
        <f t="shared" si="3"/>
        <v>0.05610420767430963</v>
      </c>
      <c r="H59" s="40"/>
      <c r="I59" s="40"/>
    </row>
    <row r="60" spans="1:9" ht="12.75">
      <c r="A60" s="2">
        <f t="shared" si="0"/>
        <v>58</v>
      </c>
      <c r="B60" s="20">
        <f ca="1" t="shared" si="1"/>
        <v>1.058</v>
      </c>
      <c r="C60" s="37">
        <f t="shared" si="2"/>
        <v>1.0724</v>
      </c>
      <c r="D60" s="37">
        <f t="shared" si="3"/>
        <v>-0.01717956795335407</v>
      </c>
      <c r="H60" s="40"/>
      <c r="I60" s="40"/>
    </row>
    <row r="61" spans="1:9" ht="12.75">
      <c r="A61" s="2">
        <f t="shared" si="0"/>
        <v>59</v>
      </c>
      <c r="B61" s="20">
        <f ca="1" t="shared" si="1"/>
        <v>1.021</v>
      </c>
      <c r="C61" s="37">
        <f t="shared" si="2"/>
        <v>1.0762</v>
      </c>
      <c r="D61" s="37">
        <f t="shared" si="3"/>
        <v>-0.08586009222160096</v>
      </c>
      <c r="H61" s="40"/>
      <c r="I61" s="40"/>
    </row>
    <row r="62" spans="1:9" ht="12.75">
      <c r="A62" s="2">
        <f t="shared" si="0"/>
        <v>60</v>
      </c>
      <c r="B62" s="20">
        <f ca="1" t="shared" si="1"/>
        <v>0.947</v>
      </c>
      <c r="C62" s="37">
        <f t="shared" si="2"/>
        <v>1.08</v>
      </c>
      <c r="D62" s="37">
        <f t="shared" si="3"/>
        <v>-0.13153447411700842</v>
      </c>
      <c r="H62" s="40"/>
      <c r="I62" s="40"/>
    </row>
    <row r="63" spans="1:9" ht="12.75">
      <c r="A63" s="2">
        <f t="shared" si="0"/>
        <v>61</v>
      </c>
      <c r="B63" s="20">
        <f ca="1" t="shared" si="1"/>
        <v>0.942</v>
      </c>
      <c r="C63" s="37">
        <f t="shared" si="2"/>
        <v>1.0838</v>
      </c>
      <c r="D63" s="37">
        <f t="shared" si="3"/>
        <v>-0.14196429989591078</v>
      </c>
      <c r="H63" s="40"/>
      <c r="I63" s="40"/>
    </row>
    <row r="64" spans="1:9" ht="12.75">
      <c r="A64" s="2">
        <f t="shared" si="0"/>
        <v>62</v>
      </c>
      <c r="B64" s="20">
        <f ca="1" t="shared" si="1"/>
        <v>0.984</v>
      </c>
      <c r="C64" s="37">
        <f t="shared" si="2"/>
        <v>1.0876</v>
      </c>
      <c r="D64" s="37">
        <f t="shared" si="3"/>
        <v>-0.11435490616365412</v>
      </c>
      <c r="H64" s="40"/>
      <c r="I64" s="40"/>
    </row>
    <row r="65" spans="1:9" ht="12.75">
      <c r="A65" s="2">
        <f t="shared" si="0"/>
        <v>63</v>
      </c>
      <c r="B65" s="20">
        <f ca="1" t="shared" si="1"/>
        <v>1.064</v>
      </c>
      <c r="C65" s="37">
        <f t="shared" si="2"/>
        <v>1.0914</v>
      </c>
      <c r="D65" s="37">
        <f t="shared" si="3"/>
        <v>-0.05610420767430965</v>
      </c>
      <c r="H65" s="40"/>
      <c r="I65" s="40"/>
    </row>
    <row r="66" spans="1:9" ht="12.75">
      <c r="A66" s="2">
        <f t="shared" si="0"/>
        <v>64</v>
      </c>
      <c r="B66" s="20">
        <f ca="1" t="shared" si="1"/>
        <v>1.116</v>
      </c>
      <c r="C66" s="37">
        <f t="shared" si="2"/>
        <v>1.0952</v>
      </c>
      <c r="D66" s="37">
        <f t="shared" si="3"/>
        <v>0.01717956795335405</v>
      </c>
      <c r="H66" s="40"/>
      <c r="I66" s="40"/>
    </row>
    <row r="67" spans="1:4" ht="12.75">
      <c r="A67" s="2">
        <f t="shared" si="0"/>
        <v>65</v>
      </c>
      <c r="B67" s="20">
        <f ca="1" t="shared" si="1"/>
        <v>1.209</v>
      </c>
      <c r="C67" s="37">
        <f t="shared" si="2"/>
        <v>1.099</v>
      </c>
      <c r="D67" s="37">
        <f t="shared" si="3"/>
        <v>0.08586009222160094</v>
      </c>
    </row>
    <row r="68" spans="1:4" ht="12.75">
      <c r="A68" s="2">
        <f aca="true" t="shared" si="4" ref="A68:A131">ROUND(A67+F$13,3)</f>
        <v>66</v>
      </c>
      <c r="B68" s="20">
        <f aca="true" ca="1" t="shared" si="5" ref="B68:B131">ROUND(C68+D68+F$14*NORMSINV(RAND()),F$15)</f>
        <v>1.261</v>
      </c>
      <c r="C68" s="37">
        <f aca="true" t="shared" si="6" ref="C68:C131">$F$2+$F$3*A68</f>
        <v>1.1028</v>
      </c>
      <c r="D68" s="37">
        <f aca="true" t="shared" si="7" ref="D68:D131">$F$4*SIN(2*PI()*(A68-$F$6)/$F$5)</f>
        <v>0.13153447411700842</v>
      </c>
    </row>
    <row r="69" spans="1:4" ht="12.75">
      <c r="A69" s="2">
        <f t="shared" si="4"/>
        <v>67</v>
      </c>
      <c r="B69" s="20">
        <f ca="1" t="shared" si="5"/>
        <v>1.235</v>
      </c>
      <c r="C69" s="37">
        <f t="shared" si="6"/>
        <v>1.1066</v>
      </c>
      <c r="D69" s="37">
        <f t="shared" si="7"/>
        <v>0.1419642998959108</v>
      </c>
    </row>
    <row r="70" spans="1:4" ht="12.75">
      <c r="A70" s="2">
        <f t="shared" si="4"/>
        <v>68</v>
      </c>
      <c r="B70" s="20">
        <f ca="1" t="shared" si="5"/>
        <v>1.235</v>
      </c>
      <c r="C70" s="37">
        <f t="shared" si="6"/>
        <v>1.1104</v>
      </c>
      <c r="D70" s="37">
        <f t="shared" si="7"/>
        <v>0.11435490616365353</v>
      </c>
    </row>
    <row r="71" spans="1:4" ht="12.75">
      <c r="A71" s="2">
        <f t="shared" si="4"/>
        <v>69</v>
      </c>
      <c r="B71" s="20">
        <f ca="1" t="shared" si="5"/>
        <v>1.199</v>
      </c>
      <c r="C71" s="37">
        <f t="shared" si="6"/>
        <v>1.1141999999999999</v>
      </c>
      <c r="D71" s="37">
        <f t="shared" si="7"/>
        <v>0.056104207674309195</v>
      </c>
    </row>
    <row r="72" spans="1:4" ht="12.75">
      <c r="A72" s="2">
        <f t="shared" si="4"/>
        <v>70</v>
      </c>
      <c r="B72" s="20">
        <f ca="1" t="shared" si="5"/>
        <v>1.123</v>
      </c>
      <c r="C72" s="37">
        <f t="shared" si="6"/>
        <v>1.1179999999999999</v>
      </c>
      <c r="D72" s="37">
        <f t="shared" si="7"/>
        <v>-0.017179567953354034</v>
      </c>
    </row>
    <row r="73" spans="1:4" ht="12.75">
      <c r="A73" s="2">
        <f t="shared" si="4"/>
        <v>71</v>
      </c>
      <c r="B73" s="20">
        <f ca="1" t="shared" si="5"/>
        <v>1.007</v>
      </c>
      <c r="C73" s="37">
        <f t="shared" si="6"/>
        <v>1.1218</v>
      </c>
      <c r="D73" s="37">
        <f t="shared" si="7"/>
        <v>-0.08586009222160135</v>
      </c>
    </row>
    <row r="74" spans="1:4" ht="12.75">
      <c r="A74" s="2">
        <f t="shared" si="4"/>
        <v>72</v>
      </c>
      <c r="B74" s="20">
        <f ca="1" t="shared" si="5"/>
        <v>1.006</v>
      </c>
      <c r="C74" s="37">
        <f t="shared" si="6"/>
        <v>1.1256</v>
      </c>
      <c r="D74" s="37">
        <f t="shared" si="7"/>
        <v>-0.1315344741170086</v>
      </c>
    </row>
    <row r="75" spans="1:4" ht="12.75">
      <c r="A75" s="2">
        <f t="shared" si="4"/>
        <v>73</v>
      </c>
      <c r="B75" s="20">
        <f ca="1" t="shared" si="5"/>
        <v>0.963</v>
      </c>
      <c r="C75" s="37">
        <f t="shared" si="6"/>
        <v>1.1294</v>
      </c>
      <c r="D75" s="37">
        <f t="shared" si="7"/>
        <v>-0.1419642998959106</v>
      </c>
    </row>
    <row r="76" spans="1:4" ht="12.75">
      <c r="A76" s="2">
        <f t="shared" si="4"/>
        <v>74</v>
      </c>
      <c r="B76" s="20">
        <f ca="1" t="shared" si="5"/>
        <v>1.032</v>
      </c>
      <c r="C76" s="37">
        <f t="shared" si="6"/>
        <v>1.1332</v>
      </c>
      <c r="D76" s="37">
        <f t="shared" si="7"/>
        <v>-0.11435490616365383</v>
      </c>
    </row>
    <row r="77" spans="1:4" ht="12.75">
      <c r="A77" s="2">
        <f t="shared" si="4"/>
        <v>75</v>
      </c>
      <c r="B77" s="20">
        <f ca="1" t="shared" si="5"/>
        <v>1.094</v>
      </c>
      <c r="C77" s="37">
        <f t="shared" si="6"/>
        <v>1.137</v>
      </c>
      <c r="D77" s="37">
        <f t="shared" si="7"/>
        <v>-0.05610420767430968</v>
      </c>
    </row>
    <row r="78" spans="1:4" ht="12.75">
      <c r="A78" s="2">
        <f t="shared" si="4"/>
        <v>76</v>
      </c>
      <c r="B78" s="20">
        <f ca="1" t="shared" si="5"/>
        <v>1.146</v>
      </c>
      <c r="C78" s="37">
        <f t="shared" si="6"/>
        <v>1.1408</v>
      </c>
      <c r="D78" s="37">
        <f t="shared" si="7"/>
        <v>0.01717956795335452</v>
      </c>
    </row>
    <row r="79" spans="1:4" ht="12.75">
      <c r="A79" s="2">
        <f t="shared" si="4"/>
        <v>77</v>
      </c>
      <c r="B79" s="20">
        <f ca="1" t="shared" si="5"/>
        <v>1.254</v>
      </c>
      <c r="C79" s="37">
        <f t="shared" si="6"/>
        <v>1.1446</v>
      </c>
      <c r="D79" s="37">
        <f t="shared" si="7"/>
        <v>0.08586009222160174</v>
      </c>
    </row>
    <row r="80" spans="1:4" ht="12.75">
      <c r="A80" s="2">
        <f t="shared" si="4"/>
        <v>78</v>
      </c>
      <c r="B80" s="20">
        <f ca="1" t="shared" si="5"/>
        <v>1.265</v>
      </c>
      <c r="C80" s="37">
        <f t="shared" si="6"/>
        <v>1.1484</v>
      </c>
      <c r="D80" s="37">
        <f t="shared" si="7"/>
        <v>0.1315344741170084</v>
      </c>
    </row>
    <row r="81" spans="1:4" ht="12.75">
      <c r="A81" s="2">
        <f t="shared" si="4"/>
        <v>79</v>
      </c>
      <c r="B81" s="20">
        <f ca="1" t="shared" si="5"/>
        <v>1.292</v>
      </c>
      <c r="C81" s="37">
        <f t="shared" si="6"/>
        <v>1.1522000000000001</v>
      </c>
      <c r="D81" s="37">
        <f t="shared" si="7"/>
        <v>0.14196429989591067</v>
      </c>
    </row>
    <row r="82" spans="1:4" ht="12.75">
      <c r="A82" s="2">
        <f t="shared" si="4"/>
        <v>80</v>
      </c>
      <c r="B82" s="20">
        <f ca="1" t="shared" si="5"/>
        <v>1.224</v>
      </c>
      <c r="C82" s="37">
        <f t="shared" si="6"/>
        <v>1.156</v>
      </c>
      <c r="D82" s="37">
        <f t="shared" si="7"/>
        <v>0.11435490616365415</v>
      </c>
    </row>
    <row r="83" spans="1:4" ht="12.75">
      <c r="A83" s="2">
        <f t="shared" si="4"/>
        <v>81</v>
      </c>
      <c r="B83" s="20">
        <f ca="1" t="shared" si="5"/>
        <v>1.239</v>
      </c>
      <c r="C83" s="37">
        <f t="shared" si="6"/>
        <v>1.1598</v>
      </c>
      <c r="D83" s="37">
        <f t="shared" si="7"/>
        <v>0.05610420767430924</v>
      </c>
    </row>
    <row r="84" spans="1:4" ht="12.75">
      <c r="A84" s="2">
        <f t="shared" si="4"/>
        <v>82</v>
      </c>
      <c r="B84" s="20">
        <f ca="1" t="shared" si="5"/>
        <v>1.114</v>
      </c>
      <c r="C84" s="37">
        <f t="shared" si="6"/>
        <v>1.1636</v>
      </c>
      <c r="D84" s="37">
        <f t="shared" si="7"/>
        <v>-0.01717956795335501</v>
      </c>
    </row>
    <row r="85" spans="1:4" ht="12.75">
      <c r="A85" s="2">
        <f t="shared" si="4"/>
        <v>83</v>
      </c>
      <c r="B85" s="20">
        <f ca="1" t="shared" si="5"/>
        <v>1.109</v>
      </c>
      <c r="C85" s="37">
        <f t="shared" si="6"/>
        <v>1.1674</v>
      </c>
      <c r="D85" s="37">
        <f t="shared" si="7"/>
        <v>-0.0858600922216013</v>
      </c>
    </row>
    <row r="86" spans="1:4" ht="12.75">
      <c r="A86" s="2">
        <f t="shared" si="4"/>
        <v>84</v>
      </c>
      <c r="B86" s="20">
        <f ca="1" t="shared" si="5"/>
        <v>0.991</v>
      </c>
      <c r="C86" s="37">
        <f t="shared" si="6"/>
        <v>1.1712</v>
      </c>
      <c r="D86" s="37">
        <f t="shared" si="7"/>
        <v>-0.13153447411700858</v>
      </c>
    </row>
    <row r="87" spans="1:4" ht="12.75">
      <c r="A87" s="2">
        <f t="shared" si="4"/>
        <v>85</v>
      </c>
      <c r="B87" s="20">
        <f ca="1" t="shared" si="5"/>
        <v>1.017</v>
      </c>
      <c r="C87" s="37">
        <f t="shared" si="6"/>
        <v>1.175</v>
      </c>
      <c r="D87" s="37">
        <f t="shared" si="7"/>
        <v>-0.14196429989591072</v>
      </c>
    </row>
    <row r="88" spans="1:4" ht="12.75">
      <c r="A88" s="2">
        <f t="shared" si="4"/>
        <v>86</v>
      </c>
      <c r="B88" s="20">
        <f ca="1" t="shared" si="5"/>
        <v>1.062</v>
      </c>
      <c r="C88" s="37">
        <f t="shared" si="6"/>
        <v>1.1787999999999998</v>
      </c>
      <c r="D88" s="37">
        <f t="shared" si="7"/>
        <v>-0.11435490616365386</v>
      </c>
    </row>
    <row r="89" spans="1:4" ht="12.75">
      <c r="A89" s="2">
        <f t="shared" si="4"/>
        <v>87</v>
      </c>
      <c r="B89" s="20">
        <f ca="1" t="shared" si="5"/>
        <v>1.13</v>
      </c>
      <c r="C89" s="37">
        <f t="shared" si="6"/>
        <v>1.1825999999999999</v>
      </c>
      <c r="D89" s="37">
        <f t="shared" si="7"/>
        <v>-0.056104207674308786</v>
      </c>
    </row>
    <row r="90" spans="1:4" ht="12.75">
      <c r="A90" s="2">
        <f t="shared" si="4"/>
        <v>88</v>
      </c>
      <c r="B90" s="20">
        <f ca="1" t="shared" si="5"/>
        <v>1.213</v>
      </c>
      <c r="C90" s="37">
        <f t="shared" si="6"/>
        <v>1.1864</v>
      </c>
      <c r="D90" s="37">
        <f t="shared" si="7"/>
        <v>0.01717956795335449</v>
      </c>
    </row>
    <row r="91" spans="1:4" ht="12.75">
      <c r="A91" s="2">
        <f t="shared" si="4"/>
        <v>89</v>
      </c>
      <c r="B91" s="20">
        <f ca="1" t="shared" si="5"/>
        <v>1.254</v>
      </c>
      <c r="C91" s="37">
        <f t="shared" si="6"/>
        <v>1.1902</v>
      </c>
      <c r="D91" s="37">
        <f t="shared" si="7"/>
        <v>0.0858600922216009</v>
      </c>
    </row>
    <row r="92" spans="1:4" ht="12.75">
      <c r="A92" s="2">
        <f t="shared" si="4"/>
        <v>90</v>
      </c>
      <c r="B92" s="20">
        <f ca="1" t="shared" si="5"/>
        <v>1.322</v>
      </c>
      <c r="C92" s="37">
        <f t="shared" si="6"/>
        <v>1.194</v>
      </c>
      <c r="D92" s="37">
        <f t="shared" si="7"/>
        <v>0.1315344741170084</v>
      </c>
    </row>
    <row r="93" spans="1:4" ht="12.75">
      <c r="A93" s="2">
        <f t="shared" si="4"/>
        <v>91</v>
      </c>
      <c r="B93" s="20">
        <f ca="1" t="shared" si="5"/>
        <v>1.344</v>
      </c>
      <c r="C93" s="37">
        <f t="shared" si="6"/>
        <v>1.1978</v>
      </c>
      <c r="D93" s="37">
        <f t="shared" si="7"/>
        <v>0.14196429989591067</v>
      </c>
    </row>
    <row r="94" spans="1:4" ht="12.75">
      <c r="A94" s="2">
        <f t="shared" si="4"/>
        <v>92</v>
      </c>
      <c r="B94" s="20">
        <f ca="1" t="shared" si="5"/>
        <v>1.281</v>
      </c>
      <c r="C94" s="37">
        <f t="shared" si="6"/>
        <v>1.2016</v>
      </c>
      <c r="D94" s="37">
        <f t="shared" si="7"/>
        <v>0.11435490616365357</v>
      </c>
    </row>
    <row r="95" spans="1:4" ht="12.75">
      <c r="A95" s="2">
        <f t="shared" si="4"/>
        <v>93</v>
      </c>
      <c r="B95" s="20">
        <f ca="1" t="shared" si="5"/>
        <v>1.245</v>
      </c>
      <c r="C95" s="37">
        <f t="shared" si="6"/>
        <v>1.2054</v>
      </c>
      <c r="D95" s="37">
        <f t="shared" si="7"/>
        <v>0.05610420767430927</v>
      </c>
    </row>
    <row r="96" spans="1:4" ht="12.75">
      <c r="A96" s="2">
        <f t="shared" si="4"/>
        <v>94</v>
      </c>
      <c r="B96" s="20">
        <f ca="1" t="shared" si="5"/>
        <v>1.204</v>
      </c>
      <c r="C96" s="37">
        <f t="shared" si="6"/>
        <v>1.2092</v>
      </c>
      <c r="D96" s="37">
        <f t="shared" si="7"/>
        <v>-0.017179567953353965</v>
      </c>
    </row>
    <row r="97" spans="1:4" ht="12.75">
      <c r="A97" s="2">
        <f t="shared" si="4"/>
        <v>95</v>
      </c>
      <c r="B97" s="20">
        <f ca="1" t="shared" si="5"/>
        <v>1.134</v>
      </c>
      <c r="C97" s="37">
        <f t="shared" si="6"/>
        <v>1.213</v>
      </c>
      <c r="D97" s="37">
        <f t="shared" si="7"/>
        <v>-0.08586009222160129</v>
      </c>
    </row>
    <row r="98" spans="1:4" ht="12.75">
      <c r="A98" s="2">
        <f t="shared" si="4"/>
        <v>96</v>
      </c>
      <c r="B98" s="20">
        <f ca="1" t="shared" si="5"/>
        <v>1.091</v>
      </c>
      <c r="C98" s="37">
        <f t="shared" si="6"/>
        <v>1.2168</v>
      </c>
      <c r="D98" s="37">
        <f t="shared" si="7"/>
        <v>-0.13153447411700858</v>
      </c>
    </row>
    <row r="99" spans="1:4" ht="12.75">
      <c r="A99" s="2">
        <f t="shared" si="4"/>
        <v>97</v>
      </c>
      <c r="B99" s="20">
        <f ca="1" t="shared" si="5"/>
        <v>1.076</v>
      </c>
      <c r="C99" s="37">
        <f t="shared" si="6"/>
        <v>1.2206</v>
      </c>
      <c r="D99" s="37">
        <f t="shared" si="7"/>
        <v>-0.1419642998959106</v>
      </c>
    </row>
    <row r="100" spans="1:4" ht="12.75">
      <c r="A100" s="2">
        <f t="shared" si="4"/>
        <v>98</v>
      </c>
      <c r="B100" s="20">
        <f ca="1" t="shared" si="5"/>
        <v>1.107</v>
      </c>
      <c r="C100" s="37">
        <f t="shared" si="6"/>
        <v>1.2244</v>
      </c>
      <c r="D100" s="37">
        <f t="shared" si="7"/>
        <v>-0.11435490616365387</v>
      </c>
    </row>
    <row r="101" spans="1:4" ht="12.75">
      <c r="A101" s="2">
        <f t="shared" si="4"/>
        <v>99</v>
      </c>
      <c r="B101" s="20">
        <f ca="1" t="shared" si="5"/>
        <v>1.204</v>
      </c>
      <c r="C101" s="37">
        <f t="shared" si="6"/>
        <v>1.2282</v>
      </c>
      <c r="D101" s="37">
        <f t="shared" si="7"/>
        <v>-0.05610420767430975</v>
      </c>
    </row>
    <row r="102" spans="1:4" ht="12.75">
      <c r="A102" s="2">
        <f t="shared" si="4"/>
        <v>100</v>
      </c>
      <c r="B102" s="20">
        <f ca="1" t="shared" si="5"/>
        <v>1.231</v>
      </c>
      <c r="C102" s="37">
        <f t="shared" si="6"/>
        <v>1.232</v>
      </c>
      <c r="D102" s="37">
        <f t="shared" si="7"/>
        <v>0.01717956795335445</v>
      </c>
    </row>
    <row r="103" spans="1:4" ht="12.75">
      <c r="A103" s="2">
        <f t="shared" si="4"/>
        <v>101</v>
      </c>
      <c r="B103" s="20">
        <f ca="1" t="shared" si="5"/>
        <v>1.346</v>
      </c>
      <c r="C103" s="37">
        <f t="shared" si="6"/>
        <v>1.2358</v>
      </c>
      <c r="D103" s="37">
        <f t="shared" si="7"/>
        <v>0.08586009222160168</v>
      </c>
    </row>
    <row r="104" spans="1:4" ht="12.75">
      <c r="A104" s="2">
        <f t="shared" si="4"/>
        <v>102</v>
      </c>
      <c r="B104" s="20">
        <f ca="1" t="shared" si="5"/>
        <v>1.339</v>
      </c>
      <c r="C104" s="37">
        <f t="shared" si="6"/>
        <v>1.2396</v>
      </c>
      <c r="D104" s="37">
        <f t="shared" si="7"/>
        <v>0.13153447411700878</v>
      </c>
    </row>
    <row r="105" spans="1:4" ht="12.75">
      <c r="A105" s="2">
        <f t="shared" si="4"/>
        <v>103</v>
      </c>
      <c r="B105" s="20">
        <f ca="1" t="shared" si="5"/>
        <v>1.37</v>
      </c>
      <c r="C105" s="37">
        <f t="shared" si="6"/>
        <v>1.2434</v>
      </c>
      <c r="D105" s="37">
        <f t="shared" si="7"/>
        <v>0.1419642998959107</v>
      </c>
    </row>
    <row r="106" spans="1:4" ht="12.75">
      <c r="A106" s="2">
        <f t="shared" si="4"/>
        <v>104</v>
      </c>
      <c r="B106" s="20">
        <f ca="1" t="shared" si="5"/>
        <v>1.347</v>
      </c>
      <c r="C106" s="37">
        <f t="shared" si="6"/>
        <v>1.2471999999999999</v>
      </c>
      <c r="D106" s="37">
        <f t="shared" si="7"/>
        <v>0.1143549061636542</v>
      </c>
    </row>
    <row r="107" spans="1:4" ht="12.75">
      <c r="A107" s="2">
        <f t="shared" si="4"/>
        <v>105</v>
      </c>
      <c r="B107" s="20">
        <f ca="1" t="shared" si="5"/>
        <v>1.313</v>
      </c>
      <c r="C107" s="37">
        <f t="shared" si="6"/>
        <v>1.251</v>
      </c>
      <c r="D107" s="37">
        <f t="shared" si="7"/>
        <v>0.0561042076743093</v>
      </c>
    </row>
    <row r="108" spans="1:4" ht="12.75">
      <c r="A108" s="2">
        <f t="shared" si="4"/>
        <v>106</v>
      </c>
      <c r="B108" s="20">
        <f ca="1" t="shared" si="5"/>
        <v>1.237</v>
      </c>
      <c r="C108" s="37">
        <f t="shared" si="6"/>
        <v>1.2548</v>
      </c>
      <c r="D108" s="37">
        <f t="shared" si="7"/>
        <v>-0.01717956795335393</v>
      </c>
    </row>
    <row r="109" spans="1:4" ht="12.75">
      <c r="A109" s="2">
        <f t="shared" si="4"/>
        <v>107</v>
      </c>
      <c r="B109" s="20">
        <f ca="1" t="shared" si="5"/>
        <v>1.156</v>
      </c>
      <c r="C109" s="37">
        <f t="shared" si="6"/>
        <v>1.2586</v>
      </c>
      <c r="D109" s="37">
        <f t="shared" si="7"/>
        <v>-0.08586009222160207</v>
      </c>
    </row>
    <row r="110" spans="1:4" ht="12.75">
      <c r="A110" s="2">
        <f t="shared" si="4"/>
        <v>108</v>
      </c>
      <c r="B110" s="20">
        <f ca="1" t="shared" si="5"/>
        <v>1.141</v>
      </c>
      <c r="C110" s="37">
        <f t="shared" si="6"/>
        <v>1.2624</v>
      </c>
      <c r="D110" s="37">
        <f t="shared" si="7"/>
        <v>-0.13153447411700855</v>
      </c>
    </row>
    <row r="111" spans="1:4" ht="12.75">
      <c r="A111" s="2">
        <f t="shared" si="4"/>
        <v>109</v>
      </c>
      <c r="B111" s="20">
        <f ca="1" t="shared" si="5"/>
        <v>1.115</v>
      </c>
      <c r="C111" s="37">
        <f t="shared" si="6"/>
        <v>1.2662</v>
      </c>
      <c r="D111" s="37">
        <f t="shared" si="7"/>
        <v>-0.14196429989591075</v>
      </c>
    </row>
    <row r="112" spans="1:4" ht="12.75">
      <c r="A112" s="2">
        <f t="shared" si="4"/>
        <v>110</v>
      </c>
      <c r="B112" s="20">
        <f ca="1" t="shared" si="5"/>
        <v>1.13</v>
      </c>
      <c r="C112" s="37">
        <f t="shared" si="6"/>
        <v>1.27</v>
      </c>
      <c r="D112" s="37">
        <f t="shared" si="7"/>
        <v>-0.1143549061636539</v>
      </c>
    </row>
    <row r="113" spans="1:4" ht="12.75">
      <c r="A113" s="2">
        <f t="shared" si="4"/>
        <v>111</v>
      </c>
      <c r="B113" s="20">
        <f ca="1" t="shared" si="5"/>
        <v>1.209</v>
      </c>
      <c r="C113" s="37">
        <f t="shared" si="6"/>
        <v>1.2738</v>
      </c>
      <c r="D113" s="37">
        <f t="shared" si="7"/>
        <v>-0.056104207674309785</v>
      </c>
    </row>
    <row r="114" spans="1:4" ht="12.75">
      <c r="A114" s="2">
        <f t="shared" si="4"/>
        <v>112</v>
      </c>
      <c r="B114" s="20">
        <f ca="1" t="shared" si="5"/>
        <v>1.323</v>
      </c>
      <c r="C114" s="37">
        <f t="shared" si="6"/>
        <v>1.2776</v>
      </c>
      <c r="D114" s="37">
        <f t="shared" si="7"/>
        <v>0.017179567953355426</v>
      </c>
    </row>
    <row r="115" spans="1:4" ht="12.75">
      <c r="A115" s="2">
        <f t="shared" si="4"/>
        <v>113</v>
      </c>
      <c r="B115" s="20">
        <f ca="1" t="shared" si="5"/>
        <v>1.358</v>
      </c>
      <c r="C115" s="37">
        <f t="shared" si="6"/>
        <v>1.2814</v>
      </c>
      <c r="D115" s="37">
        <f t="shared" si="7"/>
        <v>0.08586009222160167</v>
      </c>
    </row>
    <row r="116" spans="1:4" ht="12.75">
      <c r="A116" s="2">
        <f t="shared" si="4"/>
        <v>114</v>
      </c>
      <c r="B116" s="20">
        <f ca="1" t="shared" si="5"/>
        <v>1.446</v>
      </c>
      <c r="C116" s="37">
        <f t="shared" si="6"/>
        <v>1.2852</v>
      </c>
      <c r="D116" s="37">
        <f t="shared" si="7"/>
        <v>0.13153447411700836</v>
      </c>
    </row>
    <row r="117" spans="1:4" ht="12.75">
      <c r="A117" s="2">
        <f t="shared" si="4"/>
        <v>115</v>
      </c>
      <c r="B117" s="20">
        <f ca="1" t="shared" si="5"/>
        <v>1.42</v>
      </c>
      <c r="C117" s="37">
        <f t="shared" si="6"/>
        <v>1.289</v>
      </c>
      <c r="D117" s="37">
        <f t="shared" si="7"/>
        <v>0.1419642998959107</v>
      </c>
    </row>
    <row r="118" spans="1:4" ht="12.75">
      <c r="A118" s="2">
        <f t="shared" si="4"/>
        <v>116</v>
      </c>
      <c r="B118" s="20">
        <f ca="1" t="shared" si="5"/>
        <v>1.437</v>
      </c>
      <c r="C118" s="37">
        <f t="shared" si="6"/>
        <v>1.2928</v>
      </c>
      <c r="D118" s="37">
        <f t="shared" si="7"/>
        <v>0.11435490616365421</v>
      </c>
    </row>
    <row r="119" spans="1:4" ht="12.75">
      <c r="A119" s="2">
        <f t="shared" si="4"/>
        <v>117</v>
      </c>
      <c r="B119" s="20">
        <f ca="1" t="shared" si="5"/>
        <v>1.367</v>
      </c>
      <c r="C119" s="37">
        <f t="shared" si="6"/>
        <v>1.2966</v>
      </c>
      <c r="D119" s="37">
        <f t="shared" si="7"/>
        <v>0.0561042076743084</v>
      </c>
    </row>
    <row r="120" spans="1:4" ht="12.75">
      <c r="A120" s="2">
        <f t="shared" si="4"/>
        <v>118</v>
      </c>
      <c r="B120" s="20">
        <f ca="1" t="shared" si="5"/>
        <v>1.315</v>
      </c>
      <c r="C120" s="37">
        <f t="shared" si="6"/>
        <v>1.3004</v>
      </c>
      <c r="D120" s="37">
        <f t="shared" si="7"/>
        <v>-0.017179567953354905</v>
      </c>
    </row>
    <row r="121" spans="1:4" ht="12.75">
      <c r="A121" s="2">
        <f t="shared" si="4"/>
        <v>119</v>
      </c>
      <c r="B121" s="20">
        <f ca="1" t="shared" si="5"/>
        <v>1.257</v>
      </c>
      <c r="C121" s="37">
        <f t="shared" si="6"/>
        <v>1.3042</v>
      </c>
      <c r="D121" s="37">
        <f t="shared" si="7"/>
        <v>-0.08586009222160124</v>
      </c>
    </row>
    <row r="122" spans="1:4" ht="12.75">
      <c r="A122" s="2">
        <f t="shared" si="4"/>
        <v>120</v>
      </c>
      <c r="B122" s="20">
        <f ca="1" t="shared" si="5"/>
        <v>1.192</v>
      </c>
      <c r="C122" s="37">
        <f t="shared" si="6"/>
        <v>1.308</v>
      </c>
      <c r="D122" s="37">
        <f t="shared" si="7"/>
        <v>-0.13153447411700855</v>
      </c>
    </row>
    <row r="123" spans="1:4" ht="12.75">
      <c r="A123" s="2">
        <f t="shared" si="4"/>
        <v>121</v>
      </c>
      <c r="B123" s="20">
        <f ca="1" t="shared" si="5"/>
        <v>1.175</v>
      </c>
      <c r="C123" s="37">
        <f t="shared" si="6"/>
        <v>1.3117999999999999</v>
      </c>
      <c r="D123" s="37">
        <f t="shared" si="7"/>
        <v>-0.14196429989591075</v>
      </c>
    </row>
    <row r="124" spans="1:4" ht="12.75">
      <c r="A124" s="2">
        <f t="shared" si="4"/>
        <v>122</v>
      </c>
      <c r="B124" s="20">
        <f ca="1" t="shared" si="5"/>
        <v>1.214</v>
      </c>
      <c r="C124" s="37">
        <f t="shared" si="6"/>
        <v>1.3155999999999999</v>
      </c>
      <c r="D124" s="37">
        <f t="shared" si="7"/>
        <v>-0.11435490616365453</v>
      </c>
    </row>
    <row r="125" spans="1:4" ht="12.75">
      <c r="A125" s="2">
        <f t="shared" si="4"/>
        <v>123</v>
      </c>
      <c r="B125" s="20">
        <f ca="1" t="shared" si="5"/>
        <v>1.247</v>
      </c>
      <c r="C125" s="37">
        <f t="shared" si="6"/>
        <v>1.3194</v>
      </c>
      <c r="D125" s="37">
        <f t="shared" si="7"/>
        <v>-0.05610420767430888</v>
      </c>
    </row>
    <row r="126" spans="1:4" ht="12.75">
      <c r="A126" s="2">
        <f t="shared" si="4"/>
        <v>124</v>
      </c>
      <c r="B126" s="20">
        <f ca="1" t="shared" si="5"/>
        <v>1.298</v>
      </c>
      <c r="C126" s="37">
        <f t="shared" si="6"/>
        <v>1.3232</v>
      </c>
      <c r="D126" s="37">
        <f t="shared" si="7"/>
        <v>0.01717956795335438</v>
      </c>
    </row>
    <row r="127" spans="1:4" ht="12.75">
      <c r="A127" s="2">
        <f t="shared" si="4"/>
        <v>125</v>
      </c>
      <c r="B127" s="20">
        <f ca="1" t="shared" si="5"/>
        <v>1.391</v>
      </c>
      <c r="C127" s="37">
        <f t="shared" si="6"/>
        <v>1.327</v>
      </c>
      <c r="D127" s="37">
        <f t="shared" si="7"/>
        <v>0.08586009222160162</v>
      </c>
    </row>
    <row r="128" spans="1:4" ht="12.75">
      <c r="A128" s="2">
        <f t="shared" si="4"/>
        <v>126</v>
      </c>
      <c r="B128" s="20">
        <f ca="1" t="shared" si="5"/>
        <v>1.476</v>
      </c>
      <c r="C128" s="37">
        <f t="shared" si="6"/>
        <v>1.3308</v>
      </c>
      <c r="D128" s="37">
        <f t="shared" si="7"/>
        <v>0.13153447411700836</v>
      </c>
    </row>
    <row r="129" spans="1:4" ht="12.75">
      <c r="A129" s="2">
        <f t="shared" si="4"/>
        <v>127</v>
      </c>
      <c r="B129" s="20">
        <f ca="1" t="shared" si="5"/>
        <v>1.478</v>
      </c>
      <c r="C129" s="37">
        <f t="shared" si="6"/>
        <v>1.3346</v>
      </c>
      <c r="D129" s="37">
        <f t="shared" si="7"/>
        <v>0.1419642998959107</v>
      </c>
    </row>
    <row r="130" spans="1:4" ht="12.75">
      <c r="A130" s="2">
        <f t="shared" si="4"/>
        <v>128</v>
      </c>
      <c r="B130" s="20">
        <f ca="1" t="shared" si="5"/>
        <v>1.439</v>
      </c>
      <c r="C130" s="37">
        <f t="shared" si="6"/>
        <v>1.3384</v>
      </c>
      <c r="D130" s="37">
        <f t="shared" si="7"/>
        <v>0.11435490616365362</v>
      </c>
    </row>
    <row r="131" spans="1:4" ht="12.75">
      <c r="A131" s="2">
        <f t="shared" si="4"/>
        <v>129</v>
      </c>
      <c r="B131" s="20">
        <f ca="1" t="shared" si="5"/>
        <v>1.386</v>
      </c>
      <c r="C131" s="37">
        <f t="shared" si="6"/>
        <v>1.3422</v>
      </c>
      <c r="D131" s="37">
        <f t="shared" si="7"/>
        <v>0.056104207674308425</v>
      </c>
    </row>
    <row r="132" spans="1:4" ht="12.75">
      <c r="A132" s="2">
        <f aca="true" t="shared" si="8" ref="A132:A195">ROUND(A131+F$13,3)</f>
        <v>130</v>
      </c>
      <c r="B132" s="20">
        <f aca="true" ca="1" t="shared" si="9" ref="B132:B195">ROUND(C132+D132+F$14*NORMSINV(RAND()),F$15)</f>
        <v>1.343</v>
      </c>
      <c r="C132" s="37">
        <f aca="true" t="shared" si="10" ref="C132:C195">$F$2+$F$3*A132</f>
        <v>1.346</v>
      </c>
      <c r="D132" s="37">
        <f aca="true" t="shared" si="11" ref="D132:D195">$F$4*SIN(2*PI()*(A132-$F$6)/$F$5)</f>
        <v>-0.01717956795335386</v>
      </c>
    </row>
    <row r="133" spans="1:4" ht="12.75">
      <c r="A133" s="2">
        <f t="shared" si="8"/>
        <v>131</v>
      </c>
      <c r="B133" s="20">
        <f ca="1" t="shared" si="9"/>
        <v>1.284</v>
      </c>
      <c r="C133" s="37">
        <f t="shared" si="10"/>
        <v>1.3498</v>
      </c>
      <c r="D133" s="37">
        <f t="shared" si="11"/>
        <v>-0.0858600922216012</v>
      </c>
    </row>
    <row r="134" spans="1:4" ht="12.75">
      <c r="A134" s="2">
        <f t="shared" si="8"/>
        <v>132</v>
      </c>
      <c r="B134" s="20">
        <f ca="1" t="shared" si="9"/>
        <v>1.239</v>
      </c>
      <c r="C134" s="37">
        <f t="shared" si="10"/>
        <v>1.3536000000000001</v>
      </c>
      <c r="D134" s="37">
        <f t="shared" si="11"/>
        <v>-0.13153447411700855</v>
      </c>
    </row>
    <row r="135" spans="1:4" ht="12.75">
      <c r="A135" s="2">
        <f t="shared" si="8"/>
        <v>133</v>
      </c>
      <c r="B135" s="20">
        <f ca="1" t="shared" si="9"/>
        <v>1.21</v>
      </c>
      <c r="C135" s="37">
        <f t="shared" si="10"/>
        <v>1.3574</v>
      </c>
      <c r="D135" s="37">
        <f t="shared" si="11"/>
        <v>-0.14196429989591086</v>
      </c>
    </row>
    <row r="136" spans="1:4" ht="12.75">
      <c r="A136" s="2">
        <f t="shared" si="8"/>
        <v>134</v>
      </c>
      <c r="B136" s="20">
        <f ca="1" t="shared" si="9"/>
        <v>1.236</v>
      </c>
      <c r="C136" s="37">
        <f t="shared" si="10"/>
        <v>1.3612</v>
      </c>
      <c r="D136" s="37">
        <f t="shared" si="11"/>
        <v>-0.11435490616365454</v>
      </c>
    </row>
    <row r="137" spans="1:4" ht="12.75">
      <c r="A137" s="2">
        <f t="shared" si="8"/>
        <v>135</v>
      </c>
      <c r="B137" s="20">
        <f ca="1" t="shared" si="9"/>
        <v>1.336</v>
      </c>
      <c r="C137" s="37">
        <f t="shared" si="10"/>
        <v>1.365</v>
      </c>
      <c r="D137" s="37">
        <f t="shared" si="11"/>
        <v>-0.05610420767430985</v>
      </c>
    </row>
    <row r="138" spans="1:4" ht="12.75">
      <c r="A138" s="2">
        <f t="shared" si="8"/>
        <v>136</v>
      </c>
      <c r="B138" s="20">
        <f ca="1" t="shared" si="9"/>
        <v>1.42</v>
      </c>
      <c r="C138" s="37">
        <f t="shared" si="10"/>
        <v>1.3688</v>
      </c>
      <c r="D138" s="37">
        <f t="shared" si="11"/>
        <v>0.01717956795335233</v>
      </c>
    </row>
    <row r="139" spans="1:4" ht="12.75">
      <c r="A139" s="2">
        <f t="shared" si="8"/>
        <v>137</v>
      </c>
      <c r="B139" s="20">
        <f ca="1" t="shared" si="9"/>
        <v>1.45</v>
      </c>
      <c r="C139" s="37">
        <f t="shared" si="10"/>
        <v>1.3725999999999998</v>
      </c>
      <c r="D139" s="37">
        <f t="shared" si="11"/>
        <v>0.08586009222159997</v>
      </c>
    </row>
    <row r="140" spans="1:4" ht="12.75">
      <c r="A140" s="2">
        <f t="shared" si="8"/>
        <v>138</v>
      </c>
      <c r="B140" s="20">
        <f ca="1" t="shared" si="9"/>
        <v>1.495</v>
      </c>
      <c r="C140" s="37">
        <f t="shared" si="10"/>
        <v>1.3763999999999998</v>
      </c>
      <c r="D140" s="37">
        <f t="shared" si="11"/>
        <v>0.13153447411700794</v>
      </c>
    </row>
    <row r="141" spans="1:4" ht="12.75">
      <c r="A141" s="2">
        <f t="shared" si="8"/>
        <v>139</v>
      </c>
      <c r="B141" s="20">
        <f ca="1" t="shared" si="9"/>
        <v>1.498</v>
      </c>
      <c r="C141" s="37">
        <f t="shared" si="10"/>
        <v>1.3801999999999999</v>
      </c>
      <c r="D141" s="37">
        <f t="shared" si="11"/>
        <v>0.1419642998959108</v>
      </c>
    </row>
    <row r="142" spans="1:4" ht="12.75">
      <c r="A142" s="2">
        <f t="shared" si="8"/>
        <v>140</v>
      </c>
      <c r="B142" s="20">
        <f ca="1" t="shared" si="9"/>
        <v>1.511</v>
      </c>
      <c r="C142" s="37">
        <f t="shared" si="10"/>
        <v>1.384</v>
      </c>
      <c r="D142" s="37">
        <f t="shared" si="11"/>
        <v>0.11435490616365426</v>
      </c>
    </row>
    <row r="143" spans="1:4" ht="12.75">
      <c r="A143" s="2">
        <f t="shared" si="8"/>
        <v>141</v>
      </c>
      <c r="B143" s="20">
        <f ca="1" t="shared" si="9"/>
        <v>1.487</v>
      </c>
      <c r="C143" s="37">
        <f t="shared" si="10"/>
        <v>1.3878</v>
      </c>
      <c r="D143" s="37">
        <f t="shared" si="11"/>
        <v>0.05610420767431126</v>
      </c>
    </row>
    <row r="144" spans="1:4" ht="12.75">
      <c r="A144" s="2">
        <f t="shared" si="8"/>
        <v>142</v>
      </c>
      <c r="B144" s="20">
        <f ca="1" t="shared" si="9"/>
        <v>1.347</v>
      </c>
      <c r="C144" s="37">
        <f t="shared" si="10"/>
        <v>1.3916</v>
      </c>
      <c r="D144" s="37">
        <f t="shared" si="11"/>
        <v>-0.017179567953352817</v>
      </c>
    </row>
    <row r="145" spans="1:4" ht="12.75">
      <c r="A145" s="2">
        <f t="shared" si="8"/>
        <v>143</v>
      </c>
      <c r="B145" s="20">
        <f ca="1" t="shared" si="9"/>
        <v>1.299</v>
      </c>
      <c r="C145" s="37">
        <f t="shared" si="10"/>
        <v>1.3954</v>
      </c>
      <c r="D145" s="37">
        <f t="shared" si="11"/>
        <v>-0.08586009222160036</v>
      </c>
    </row>
    <row r="146" spans="1:4" ht="12.75">
      <c r="A146" s="2">
        <f t="shared" si="8"/>
        <v>144</v>
      </c>
      <c r="B146" s="20">
        <f ca="1" t="shared" si="9"/>
        <v>1.249</v>
      </c>
      <c r="C146" s="37">
        <f t="shared" si="10"/>
        <v>1.3992</v>
      </c>
      <c r="D146" s="37">
        <f t="shared" si="11"/>
        <v>-0.13153447411700814</v>
      </c>
    </row>
    <row r="147" spans="1:4" ht="12.75">
      <c r="A147" s="2">
        <f t="shared" si="8"/>
        <v>145</v>
      </c>
      <c r="B147" s="20">
        <f ca="1" t="shared" si="9"/>
        <v>1.248</v>
      </c>
      <c r="C147" s="37">
        <f t="shared" si="10"/>
        <v>1.403</v>
      </c>
      <c r="D147" s="37">
        <f t="shared" si="11"/>
        <v>-0.14196429989591075</v>
      </c>
    </row>
    <row r="148" spans="1:4" ht="12.75">
      <c r="A148" s="2">
        <f t="shared" si="8"/>
        <v>146</v>
      </c>
      <c r="B148" s="20">
        <f ca="1" t="shared" si="9"/>
        <v>1.3</v>
      </c>
      <c r="C148" s="37">
        <f t="shared" si="10"/>
        <v>1.4068</v>
      </c>
      <c r="D148" s="37">
        <f t="shared" si="11"/>
        <v>-0.11435490616365518</v>
      </c>
    </row>
    <row r="149" spans="1:4" ht="12.75">
      <c r="A149" s="2">
        <f t="shared" si="8"/>
        <v>147</v>
      </c>
      <c r="B149" s="20">
        <f ca="1" t="shared" si="9"/>
        <v>1.389</v>
      </c>
      <c r="C149" s="37">
        <f t="shared" si="10"/>
        <v>1.4106</v>
      </c>
      <c r="D149" s="37">
        <f t="shared" si="11"/>
        <v>-0.05610420767431081</v>
      </c>
    </row>
    <row r="150" spans="1:4" ht="12.75">
      <c r="A150" s="2">
        <f t="shared" si="8"/>
        <v>148</v>
      </c>
      <c r="B150" s="20">
        <f ca="1" t="shared" si="9"/>
        <v>1.435</v>
      </c>
      <c r="C150" s="37">
        <f t="shared" si="10"/>
        <v>1.4144</v>
      </c>
      <c r="D150" s="37">
        <f t="shared" si="11"/>
        <v>0.017179567953353306</v>
      </c>
    </row>
    <row r="151" spans="1:4" ht="12.75">
      <c r="A151" s="2">
        <f t="shared" si="8"/>
        <v>149</v>
      </c>
      <c r="B151" s="20">
        <f ca="1" t="shared" si="9"/>
        <v>1.519</v>
      </c>
      <c r="C151" s="37">
        <f t="shared" si="10"/>
        <v>1.4182000000000001</v>
      </c>
      <c r="D151" s="37">
        <f t="shared" si="11"/>
        <v>0.08586009222160075</v>
      </c>
    </row>
    <row r="152" spans="1:4" ht="12.75">
      <c r="A152" s="2">
        <f t="shared" si="8"/>
        <v>150</v>
      </c>
      <c r="B152" s="20">
        <f ca="1" t="shared" si="9"/>
        <v>1.57</v>
      </c>
      <c r="C152" s="37">
        <f t="shared" si="10"/>
        <v>1.422</v>
      </c>
      <c r="D152" s="37">
        <f t="shared" si="11"/>
        <v>0.13153447411700833</v>
      </c>
    </row>
    <row r="153" spans="1:4" ht="12.75">
      <c r="A153" s="2">
        <f t="shared" si="8"/>
        <v>151</v>
      </c>
      <c r="B153" s="20">
        <f ca="1" t="shared" si="9"/>
        <v>1.574</v>
      </c>
      <c r="C153" s="37">
        <f t="shared" si="10"/>
        <v>1.4258</v>
      </c>
      <c r="D153" s="37">
        <f t="shared" si="11"/>
        <v>0.14196429989591094</v>
      </c>
    </row>
    <row r="154" spans="1:4" ht="12.75">
      <c r="A154" s="2">
        <f t="shared" si="8"/>
        <v>152</v>
      </c>
      <c r="B154" s="20">
        <f ca="1" t="shared" si="9"/>
        <v>1.52</v>
      </c>
      <c r="C154" s="37">
        <f t="shared" si="10"/>
        <v>1.4296</v>
      </c>
      <c r="D154" s="37">
        <f t="shared" si="11"/>
        <v>0.1143549061636549</v>
      </c>
    </row>
    <row r="155" spans="1:4" ht="12.75">
      <c r="A155" s="2">
        <f t="shared" si="8"/>
        <v>153</v>
      </c>
      <c r="B155" s="20">
        <f ca="1" t="shared" si="9"/>
        <v>1.475</v>
      </c>
      <c r="C155" s="37">
        <f t="shared" si="10"/>
        <v>1.4334</v>
      </c>
      <c r="D155" s="37">
        <f t="shared" si="11"/>
        <v>0.05610420767431037</v>
      </c>
    </row>
    <row r="156" spans="1:4" ht="12.75">
      <c r="A156" s="2">
        <f t="shared" si="8"/>
        <v>154</v>
      </c>
      <c r="B156" s="20">
        <f ca="1" t="shared" si="9"/>
        <v>1.416</v>
      </c>
      <c r="C156" s="37">
        <f t="shared" si="10"/>
        <v>1.4372</v>
      </c>
      <c r="D156" s="37">
        <f t="shared" si="11"/>
        <v>-0.01717956795335379</v>
      </c>
    </row>
    <row r="157" spans="1:4" ht="12.75">
      <c r="A157" s="2">
        <f t="shared" si="8"/>
        <v>155</v>
      </c>
      <c r="B157" s="20">
        <f ca="1" t="shared" si="9"/>
        <v>1.354</v>
      </c>
      <c r="C157" s="37">
        <f t="shared" si="10"/>
        <v>1.4409999999999998</v>
      </c>
      <c r="D157" s="37">
        <f t="shared" si="11"/>
        <v>-0.08586009222160115</v>
      </c>
    </row>
    <row r="158" spans="1:4" ht="12.75">
      <c r="A158" s="2">
        <f t="shared" si="8"/>
        <v>156</v>
      </c>
      <c r="B158" s="20">
        <f ca="1" t="shared" si="9"/>
        <v>1.316</v>
      </c>
      <c r="C158" s="37">
        <f t="shared" si="10"/>
        <v>1.4447999999999999</v>
      </c>
      <c r="D158" s="37">
        <f t="shared" si="11"/>
        <v>-0.13153447411700772</v>
      </c>
    </row>
    <row r="159" spans="1:4" ht="12.75">
      <c r="A159" s="2">
        <f t="shared" si="8"/>
        <v>157</v>
      </c>
      <c r="B159" s="20">
        <f ca="1" t="shared" si="9"/>
        <v>1.296</v>
      </c>
      <c r="C159" s="37">
        <f t="shared" si="10"/>
        <v>1.4485999999999999</v>
      </c>
      <c r="D159" s="37">
        <f t="shared" si="11"/>
        <v>-0.14196429989591086</v>
      </c>
    </row>
    <row r="160" spans="1:4" ht="12.75">
      <c r="A160" s="2">
        <f t="shared" si="8"/>
        <v>158</v>
      </c>
      <c r="B160" s="20">
        <f ca="1" t="shared" si="9"/>
        <v>1.338</v>
      </c>
      <c r="C160" s="37">
        <f t="shared" si="10"/>
        <v>1.4524</v>
      </c>
      <c r="D160" s="37">
        <f t="shared" si="11"/>
        <v>-0.1143549061636546</v>
      </c>
    </row>
    <row r="161" spans="1:4" ht="12.75">
      <c r="A161" s="2">
        <f t="shared" si="8"/>
        <v>159</v>
      </c>
      <c r="B161" s="20">
        <f ca="1" t="shared" si="9"/>
        <v>1.377</v>
      </c>
      <c r="C161" s="37">
        <f t="shared" si="10"/>
        <v>1.4562</v>
      </c>
      <c r="D161" s="37">
        <f t="shared" si="11"/>
        <v>-0.05610420767430991</v>
      </c>
    </row>
    <row r="162" spans="1:4" ht="12.75">
      <c r="A162" s="2">
        <f t="shared" si="8"/>
        <v>160</v>
      </c>
      <c r="B162" s="20">
        <f ca="1" t="shared" si="9"/>
        <v>1.513</v>
      </c>
      <c r="C162" s="37">
        <f t="shared" si="10"/>
        <v>1.46</v>
      </c>
      <c r="D162" s="37">
        <f t="shared" si="11"/>
        <v>0.01717956795335428</v>
      </c>
    </row>
    <row r="163" spans="1:4" ht="12.75">
      <c r="A163" s="2">
        <f t="shared" si="8"/>
        <v>161</v>
      </c>
      <c r="B163" s="20">
        <f ca="1" t="shared" si="9"/>
        <v>1.548</v>
      </c>
      <c r="C163" s="37">
        <f t="shared" si="10"/>
        <v>1.4638</v>
      </c>
      <c r="D163" s="37">
        <f t="shared" si="11"/>
        <v>0.08586009222159992</v>
      </c>
    </row>
    <row r="164" spans="1:4" ht="12.75">
      <c r="A164" s="2">
        <f t="shared" si="8"/>
        <v>162</v>
      </c>
      <c r="B164" s="20">
        <f ca="1" t="shared" si="9"/>
        <v>1.569</v>
      </c>
      <c r="C164" s="37">
        <f t="shared" si="10"/>
        <v>1.4676</v>
      </c>
      <c r="D164" s="37">
        <f t="shared" si="11"/>
        <v>0.13153447411700792</v>
      </c>
    </row>
    <row r="165" spans="1:4" ht="12.75">
      <c r="A165" s="2">
        <f t="shared" si="8"/>
        <v>163</v>
      </c>
      <c r="B165" s="20">
        <f ca="1" t="shared" si="9"/>
        <v>1.623</v>
      </c>
      <c r="C165" s="37">
        <f t="shared" si="10"/>
        <v>1.4714</v>
      </c>
      <c r="D165" s="37">
        <f t="shared" si="11"/>
        <v>0.14196429989591083</v>
      </c>
    </row>
    <row r="166" spans="1:4" ht="12.75">
      <c r="A166" s="2">
        <f t="shared" si="8"/>
        <v>164</v>
      </c>
      <c r="B166" s="20">
        <f ca="1" t="shared" si="9"/>
        <v>1.557</v>
      </c>
      <c r="C166" s="37">
        <f t="shared" si="10"/>
        <v>1.4752</v>
      </c>
      <c r="D166" s="37">
        <f t="shared" si="11"/>
        <v>0.1143549061636543</v>
      </c>
    </row>
    <row r="167" spans="1:4" ht="12.75">
      <c r="A167" s="2">
        <f t="shared" si="8"/>
        <v>165</v>
      </c>
      <c r="B167" s="20">
        <f ca="1" t="shared" si="9"/>
        <v>1.556</v>
      </c>
      <c r="C167" s="37">
        <f t="shared" si="10"/>
        <v>1.479</v>
      </c>
      <c r="D167" s="37">
        <f t="shared" si="11"/>
        <v>0.05610420767430946</v>
      </c>
    </row>
    <row r="168" spans="1:4" ht="12.75">
      <c r="A168" s="2">
        <f t="shared" si="8"/>
        <v>166</v>
      </c>
      <c r="B168" s="20">
        <f ca="1" t="shared" si="9"/>
        <v>1.455</v>
      </c>
      <c r="C168" s="37">
        <f t="shared" si="10"/>
        <v>1.4828000000000001</v>
      </c>
      <c r="D168" s="37">
        <f t="shared" si="11"/>
        <v>-0.017179567953352747</v>
      </c>
    </row>
    <row r="169" spans="1:4" ht="12.75">
      <c r="A169" s="2">
        <f t="shared" si="8"/>
        <v>167</v>
      </c>
      <c r="B169" s="20">
        <f ca="1" t="shared" si="9"/>
        <v>1.397</v>
      </c>
      <c r="C169" s="37">
        <f t="shared" si="10"/>
        <v>1.4866000000000001</v>
      </c>
      <c r="D169" s="37">
        <f t="shared" si="11"/>
        <v>-0.0858600922216003</v>
      </c>
    </row>
    <row r="170" spans="1:4" ht="12.75">
      <c r="A170" s="2">
        <f t="shared" si="8"/>
        <v>168</v>
      </c>
      <c r="B170" s="20">
        <f ca="1" t="shared" si="9"/>
        <v>1.333</v>
      </c>
      <c r="C170" s="37">
        <f t="shared" si="10"/>
        <v>1.4904</v>
      </c>
      <c r="D170" s="37">
        <f t="shared" si="11"/>
        <v>-0.1315344741170081</v>
      </c>
    </row>
    <row r="171" spans="1:4" ht="12.75">
      <c r="A171" s="2">
        <f t="shared" si="8"/>
        <v>169</v>
      </c>
      <c r="B171" s="20">
        <f ca="1" t="shared" si="9"/>
        <v>1.331</v>
      </c>
      <c r="C171" s="37">
        <f t="shared" si="10"/>
        <v>1.4942</v>
      </c>
      <c r="D171" s="37">
        <f t="shared" si="11"/>
        <v>-0.141964299895911</v>
      </c>
    </row>
    <row r="172" spans="1:4" ht="12.75">
      <c r="A172" s="2">
        <f t="shared" si="8"/>
        <v>170</v>
      </c>
      <c r="B172" s="20">
        <f ca="1" t="shared" si="9"/>
        <v>1.41</v>
      </c>
      <c r="C172" s="37">
        <f t="shared" si="10"/>
        <v>1.498</v>
      </c>
      <c r="D172" s="37">
        <f t="shared" si="11"/>
        <v>-0.11435490616365523</v>
      </c>
    </row>
    <row r="173" spans="1:4" ht="12.75">
      <c r="A173" s="2">
        <f t="shared" si="8"/>
        <v>171</v>
      </c>
      <c r="B173" s="20">
        <f ca="1" t="shared" si="9"/>
        <v>1.418</v>
      </c>
      <c r="C173" s="37">
        <f t="shared" si="10"/>
        <v>1.5018</v>
      </c>
      <c r="D173" s="37">
        <f t="shared" si="11"/>
        <v>-0.05610420767431088</v>
      </c>
    </row>
    <row r="174" spans="1:4" ht="12.75">
      <c r="A174" s="2">
        <f t="shared" si="8"/>
        <v>172</v>
      </c>
      <c r="B174" s="20">
        <f ca="1" t="shared" si="9"/>
        <v>1.489</v>
      </c>
      <c r="C174" s="37">
        <f t="shared" si="10"/>
        <v>1.5055999999999998</v>
      </c>
      <c r="D174" s="37">
        <f t="shared" si="11"/>
        <v>0.017179567953355252</v>
      </c>
    </row>
    <row r="175" spans="1:4" ht="12.75">
      <c r="A175" s="2">
        <f t="shared" si="8"/>
        <v>173</v>
      </c>
      <c r="B175" s="20">
        <f ca="1" t="shared" si="9"/>
        <v>1.575</v>
      </c>
      <c r="C175" s="37">
        <f t="shared" si="10"/>
        <v>1.5093999999999999</v>
      </c>
      <c r="D175" s="37">
        <f t="shared" si="11"/>
        <v>0.08586009222160071</v>
      </c>
    </row>
    <row r="176" spans="1:4" ht="12.75">
      <c r="A176" s="2">
        <f t="shared" si="8"/>
        <v>174</v>
      </c>
      <c r="B176" s="20">
        <f ca="1" t="shared" si="9"/>
        <v>1.658</v>
      </c>
      <c r="C176" s="37">
        <f t="shared" si="10"/>
        <v>1.5131999999999999</v>
      </c>
      <c r="D176" s="37">
        <f t="shared" si="11"/>
        <v>0.13153447411700828</v>
      </c>
    </row>
    <row r="177" spans="1:4" ht="12.75">
      <c r="A177" s="2">
        <f t="shared" si="8"/>
        <v>175</v>
      </c>
      <c r="B177" s="20">
        <f ca="1" t="shared" si="9"/>
        <v>1.678</v>
      </c>
      <c r="C177" s="37">
        <f t="shared" si="10"/>
        <v>1.517</v>
      </c>
      <c r="D177" s="37">
        <f t="shared" si="11"/>
        <v>0.1419642998959107</v>
      </c>
    </row>
    <row r="178" spans="1:4" ht="12.75">
      <c r="A178" s="2">
        <f t="shared" si="8"/>
        <v>176</v>
      </c>
      <c r="B178" s="20">
        <f ca="1" t="shared" si="9"/>
        <v>1.678</v>
      </c>
      <c r="C178" s="37">
        <f t="shared" si="10"/>
        <v>1.5208</v>
      </c>
      <c r="D178" s="37">
        <f t="shared" si="11"/>
        <v>0.11435490616365493</v>
      </c>
    </row>
    <row r="179" spans="1:4" ht="12.75">
      <c r="A179" s="2">
        <f t="shared" si="8"/>
        <v>177</v>
      </c>
      <c r="B179" s="20">
        <f ca="1" t="shared" si="9"/>
        <v>1.586</v>
      </c>
      <c r="C179" s="37">
        <f t="shared" si="10"/>
        <v>1.5246</v>
      </c>
      <c r="D179" s="37">
        <f t="shared" si="11"/>
        <v>0.05610420767431043</v>
      </c>
    </row>
    <row r="180" spans="1:4" ht="12.75">
      <c r="A180" s="2">
        <f t="shared" si="8"/>
        <v>178</v>
      </c>
      <c r="B180" s="20">
        <f ca="1" t="shared" si="9"/>
        <v>1.515</v>
      </c>
      <c r="C180" s="37">
        <f t="shared" si="10"/>
        <v>1.5284</v>
      </c>
      <c r="D180" s="37">
        <f t="shared" si="11"/>
        <v>-0.017179567953353722</v>
      </c>
    </row>
    <row r="181" spans="1:4" ht="12.75">
      <c r="A181" s="2">
        <f t="shared" si="8"/>
        <v>179</v>
      </c>
      <c r="B181" s="20">
        <f ca="1" t="shared" si="9"/>
        <v>1.438</v>
      </c>
      <c r="C181" s="37">
        <f t="shared" si="10"/>
        <v>1.5322</v>
      </c>
      <c r="D181" s="37">
        <f t="shared" si="11"/>
        <v>-0.08586009222159947</v>
      </c>
    </row>
    <row r="182" spans="1:4" ht="12.75">
      <c r="A182" s="2">
        <f t="shared" si="8"/>
        <v>180</v>
      </c>
      <c r="B182" s="20">
        <f ca="1" t="shared" si="9"/>
        <v>1.426</v>
      </c>
      <c r="C182" s="37">
        <f t="shared" si="10"/>
        <v>1.536</v>
      </c>
      <c r="D182" s="37">
        <f t="shared" si="11"/>
        <v>-0.1315344741170077</v>
      </c>
    </row>
    <row r="183" spans="1:4" ht="12.75">
      <c r="A183" s="2">
        <f t="shared" si="8"/>
        <v>181</v>
      </c>
      <c r="B183" s="20">
        <f ca="1" t="shared" si="9"/>
        <v>1.377</v>
      </c>
      <c r="C183" s="37">
        <f t="shared" si="10"/>
        <v>1.5398</v>
      </c>
      <c r="D183" s="37">
        <f t="shared" si="11"/>
        <v>-0.1419642998959109</v>
      </c>
    </row>
    <row r="184" spans="1:4" ht="12.75">
      <c r="A184" s="2">
        <f t="shared" si="8"/>
        <v>182</v>
      </c>
      <c r="B184" s="20">
        <f ca="1" t="shared" si="9"/>
        <v>1.438</v>
      </c>
      <c r="C184" s="37">
        <f t="shared" si="10"/>
        <v>1.5436</v>
      </c>
      <c r="D184" s="37">
        <f t="shared" si="11"/>
        <v>-0.11435490616365586</v>
      </c>
    </row>
    <row r="185" spans="1:4" ht="12.75">
      <c r="A185" s="2">
        <f t="shared" si="8"/>
        <v>183</v>
      </c>
      <c r="B185" s="20">
        <f ca="1" t="shared" si="9"/>
        <v>1.537</v>
      </c>
      <c r="C185" s="37">
        <f t="shared" si="10"/>
        <v>1.5474</v>
      </c>
      <c r="D185" s="37">
        <f t="shared" si="11"/>
        <v>-0.05610420767430997</v>
      </c>
    </row>
    <row r="186" spans="1:4" ht="12.75">
      <c r="A186" s="2">
        <f t="shared" si="8"/>
        <v>184</v>
      </c>
      <c r="B186" s="20">
        <f ca="1" t="shared" si="9"/>
        <v>1.566</v>
      </c>
      <c r="C186" s="37">
        <f t="shared" si="10"/>
        <v>1.5512000000000001</v>
      </c>
      <c r="D186" s="37">
        <f t="shared" si="11"/>
        <v>0.017179567953354208</v>
      </c>
    </row>
    <row r="187" spans="1:4" ht="12.75">
      <c r="A187" s="2">
        <f t="shared" si="8"/>
        <v>185</v>
      </c>
      <c r="B187" s="20">
        <f ca="1" t="shared" si="9"/>
        <v>1.661</v>
      </c>
      <c r="C187" s="37">
        <f t="shared" si="10"/>
        <v>1.555</v>
      </c>
      <c r="D187" s="37">
        <f t="shared" si="11"/>
        <v>0.08586009222160149</v>
      </c>
    </row>
    <row r="188" spans="1:4" ht="12.75">
      <c r="A188" s="2">
        <f t="shared" si="8"/>
        <v>186</v>
      </c>
      <c r="B188" s="20">
        <f ca="1" t="shared" si="9"/>
        <v>1.68</v>
      </c>
      <c r="C188" s="37">
        <f t="shared" si="10"/>
        <v>1.5588</v>
      </c>
      <c r="D188" s="37">
        <f t="shared" si="11"/>
        <v>0.1315344741170079</v>
      </c>
    </row>
    <row r="189" spans="1:4" ht="12.75">
      <c r="A189" s="2">
        <f t="shared" si="8"/>
        <v>187</v>
      </c>
      <c r="B189" s="20">
        <f ca="1" t="shared" si="9"/>
        <v>1.676</v>
      </c>
      <c r="C189" s="37">
        <f t="shared" si="10"/>
        <v>1.5626</v>
      </c>
      <c r="D189" s="37">
        <f t="shared" si="11"/>
        <v>0.14196429989591083</v>
      </c>
    </row>
    <row r="190" spans="1:4" ht="12.75">
      <c r="A190" s="2">
        <f t="shared" si="8"/>
        <v>188</v>
      </c>
      <c r="B190" s="20">
        <f ca="1" t="shared" si="9"/>
        <v>1.716</v>
      </c>
      <c r="C190" s="37">
        <f t="shared" si="10"/>
        <v>1.5664</v>
      </c>
      <c r="D190" s="37">
        <f t="shared" si="11"/>
        <v>0.11435490616365435</v>
      </c>
    </row>
    <row r="191" spans="1:4" ht="12.75">
      <c r="A191" s="2">
        <f t="shared" si="8"/>
        <v>189</v>
      </c>
      <c r="B191" s="20">
        <f ca="1" t="shared" si="9"/>
        <v>1.623</v>
      </c>
      <c r="C191" s="37">
        <f t="shared" si="10"/>
        <v>1.5701999999999998</v>
      </c>
      <c r="D191" s="37">
        <f t="shared" si="11"/>
        <v>0.056104207674311395</v>
      </c>
    </row>
    <row r="192" spans="1:4" ht="12.75">
      <c r="A192" s="2">
        <f t="shared" si="8"/>
        <v>190</v>
      </c>
      <c r="B192" s="20">
        <f ca="1" t="shared" si="9"/>
        <v>1.586</v>
      </c>
      <c r="C192" s="37">
        <f t="shared" si="10"/>
        <v>1.5739999999999998</v>
      </c>
      <c r="D192" s="37">
        <f t="shared" si="11"/>
        <v>-0.017179567953352678</v>
      </c>
    </row>
    <row r="193" spans="1:4" ht="12.75">
      <c r="A193" s="2">
        <f t="shared" si="8"/>
        <v>191</v>
      </c>
      <c r="B193" s="20">
        <f ca="1" t="shared" si="9"/>
        <v>1.488</v>
      </c>
      <c r="C193" s="37">
        <f t="shared" si="10"/>
        <v>1.5777999999999999</v>
      </c>
      <c r="D193" s="37">
        <f t="shared" si="11"/>
        <v>-0.08586009222160025</v>
      </c>
    </row>
    <row r="194" spans="1:4" ht="12.75">
      <c r="A194" s="2">
        <f t="shared" si="8"/>
        <v>192</v>
      </c>
      <c r="B194" s="20">
        <f ca="1" t="shared" si="9"/>
        <v>1.431</v>
      </c>
      <c r="C194" s="37">
        <f t="shared" si="10"/>
        <v>1.5816</v>
      </c>
      <c r="D194" s="37">
        <f t="shared" si="11"/>
        <v>-0.13153447411700728</v>
      </c>
    </row>
    <row r="195" spans="1:4" ht="12.75">
      <c r="A195" s="2">
        <f t="shared" si="8"/>
        <v>193</v>
      </c>
      <c r="B195" s="20">
        <f ca="1" t="shared" si="9"/>
        <v>1.462</v>
      </c>
      <c r="C195" s="37">
        <f t="shared" si="10"/>
        <v>1.5854</v>
      </c>
      <c r="D195" s="37">
        <f t="shared" si="11"/>
        <v>-0.14196429989591103</v>
      </c>
    </row>
    <row r="196" spans="1:4" ht="12.75">
      <c r="A196" s="2">
        <f aca="true" t="shared" si="12" ref="A196:A245">ROUND(A195+F$13,3)</f>
        <v>194</v>
      </c>
      <c r="B196" s="20">
        <f aca="true" ca="1" t="shared" si="13" ref="B196:B245">ROUND(C196+D196+F$14*NORMSINV(RAND()),F$15)</f>
        <v>1.499</v>
      </c>
      <c r="C196" s="37">
        <f aca="true" t="shared" si="14" ref="C196:C245">$F$2+$F$3*A196</f>
        <v>1.5892</v>
      </c>
      <c r="D196" s="37">
        <f aca="true" t="shared" si="15" ref="D196:D245">$F$4*SIN(2*PI()*(A196-$F$6)/$F$5)</f>
        <v>-0.11435490616365405</v>
      </c>
    </row>
    <row r="197" spans="1:4" ht="12.75">
      <c r="A197" s="2">
        <f t="shared" si="12"/>
        <v>195</v>
      </c>
      <c r="B197" s="20">
        <f ca="1" t="shared" si="13"/>
        <v>1.519</v>
      </c>
      <c r="C197" s="37">
        <f t="shared" si="14"/>
        <v>1.593</v>
      </c>
      <c r="D197" s="37">
        <f t="shared" si="15"/>
        <v>-0.05610420767430907</v>
      </c>
    </row>
    <row r="198" spans="1:4" ht="12.75">
      <c r="A198" s="2">
        <f t="shared" si="12"/>
        <v>196</v>
      </c>
      <c r="B198" s="20">
        <f ca="1" t="shared" si="13"/>
        <v>1.603</v>
      </c>
      <c r="C198" s="37">
        <f t="shared" si="14"/>
        <v>1.5968</v>
      </c>
      <c r="D198" s="37">
        <f t="shared" si="15"/>
        <v>0.017179567953353167</v>
      </c>
    </row>
    <row r="199" spans="1:4" ht="12.75">
      <c r="A199" s="2">
        <f t="shared" si="12"/>
        <v>197</v>
      </c>
      <c r="B199" s="20">
        <f ca="1" t="shared" si="13"/>
        <v>1.685</v>
      </c>
      <c r="C199" s="37">
        <f t="shared" si="14"/>
        <v>1.6006</v>
      </c>
      <c r="D199" s="37">
        <f t="shared" si="15"/>
        <v>0.08586009222160064</v>
      </c>
    </row>
    <row r="200" spans="1:4" ht="12.75">
      <c r="A200" s="2">
        <f t="shared" si="12"/>
        <v>198</v>
      </c>
      <c r="B200" s="20">
        <f ca="1" t="shared" si="13"/>
        <v>1.759</v>
      </c>
      <c r="C200" s="37">
        <f t="shared" si="14"/>
        <v>1.6044</v>
      </c>
      <c r="D200" s="37">
        <f t="shared" si="15"/>
        <v>0.13153447411700825</v>
      </c>
    </row>
    <row r="201" spans="1:4" ht="12.75">
      <c r="A201" s="2">
        <f t="shared" si="12"/>
        <v>199</v>
      </c>
      <c r="B201" s="20">
        <f ca="1" t="shared" si="13"/>
        <v>1.75</v>
      </c>
      <c r="C201" s="37">
        <f t="shared" si="14"/>
        <v>1.6082</v>
      </c>
      <c r="D201" s="37">
        <f t="shared" si="15"/>
        <v>0.14196429989591094</v>
      </c>
    </row>
    <row r="202" spans="1:4" ht="12.75">
      <c r="A202" s="2">
        <f t="shared" si="12"/>
        <v>200</v>
      </c>
      <c r="B202" s="20">
        <f ca="1" t="shared" si="13"/>
        <v>1.731</v>
      </c>
      <c r="C202" s="37">
        <f t="shared" si="14"/>
        <v>1.612</v>
      </c>
      <c r="D202" s="37">
        <f t="shared" si="15"/>
        <v>0.11435490616365497</v>
      </c>
    </row>
    <row r="203" spans="1:4" ht="12.75">
      <c r="A203" s="2">
        <f t="shared" si="12"/>
        <v>201</v>
      </c>
      <c r="B203" s="20">
        <f ca="1" t="shared" si="13"/>
        <v>1.661</v>
      </c>
      <c r="C203" s="37">
        <f t="shared" si="14"/>
        <v>1.6158000000000001</v>
      </c>
      <c r="D203" s="37">
        <f t="shared" si="15"/>
        <v>0.05610420767431049</v>
      </c>
    </row>
    <row r="204" spans="1:4" ht="12.75">
      <c r="A204" s="2">
        <f t="shared" si="12"/>
        <v>202</v>
      </c>
      <c r="B204" s="20">
        <f ca="1" t="shared" si="13"/>
        <v>1.614</v>
      </c>
      <c r="C204" s="37">
        <f t="shared" si="14"/>
        <v>1.6196</v>
      </c>
      <c r="D204" s="37">
        <f t="shared" si="15"/>
        <v>-0.017179567953351634</v>
      </c>
    </row>
    <row r="205" spans="1:4" ht="12.75">
      <c r="A205" s="2">
        <f t="shared" si="12"/>
        <v>203</v>
      </c>
      <c r="B205" s="20">
        <f ca="1" t="shared" si="13"/>
        <v>1.541</v>
      </c>
      <c r="C205" s="37">
        <f t="shared" si="14"/>
        <v>1.6234</v>
      </c>
      <c r="D205" s="37">
        <f t="shared" si="15"/>
        <v>-0.0858600922215994</v>
      </c>
    </row>
    <row r="206" spans="1:4" ht="12.75">
      <c r="A206" s="2">
        <f t="shared" si="12"/>
        <v>204</v>
      </c>
      <c r="B206" s="20">
        <f ca="1" t="shared" si="13"/>
        <v>1.489</v>
      </c>
      <c r="C206" s="37">
        <f t="shared" si="14"/>
        <v>1.6272</v>
      </c>
      <c r="D206" s="37">
        <f t="shared" si="15"/>
        <v>-0.13153447411700844</v>
      </c>
    </row>
    <row r="207" spans="1:4" ht="12.75">
      <c r="A207" s="2">
        <f t="shared" si="12"/>
        <v>205</v>
      </c>
      <c r="B207" s="20">
        <f ca="1" t="shared" si="13"/>
        <v>1.526</v>
      </c>
      <c r="C207" s="37">
        <f t="shared" si="14"/>
        <v>1.631</v>
      </c>
      <c r="D207" s="37">
        <f t="shared" si="15"/>
        <v>-0.14196429989591064</v>
      </c>
    </row>
    <row r="208" spans="1:4" ht="12.75">
      <c r="A208" s="2">
        <f t="shared" si="12"/>
        <v>206</v>
      </c>
      <c r="B208" s="20">
        <f ca="1" t="shared" si="13"/>
        <v>1.538</v>
      </c>
      <c r="C208" s="37">
        <f t="shared" si="14"/>
        <v>1.6348</v>
      </c>
      <c r="D208" s="37">
        <f t="shared" si="15"/>
        <v>-0.11435490616365468</v>
      </c>
    </row>
    <row r="209" spans="1:4" ht="12.75">
      <c r="A209" s="2">
        <f t="shared" si="12"/>
        <v>207</v>
      </c>
      <c r="B209" s="20">
        <f ca="1" t="shared" si="13"/>
        <v>1.579</v>
      </c>
      <c r="C209" s="37">
        <f t="shared" si="14"/>
        <v>1.6385999999999998</v>
      </c>
      <c r="D209" s="37">
        <f t="shared" si="15"/>
        <v>-0.05610420767431004</v>
      </c>
    </row>
    <row r="210" spans="1:4" ht="12.75">
      <c r="A210" s="2">
        <f t="shared" si="12"/>
        <v>208</v>
      </c>
      <c r="B210" s="20">
        <f ca="1" t="shared" si="13"/>
        <v>1.68</v>
      </c>
      <c r="C210" s="37">
        <f t="shared" si="14"/>
        <v>1.6423999999999999</v>
      </c>
      <c r="D210" s="37">
        <f t="shared" si="15"/>
        <v>0.01717956795335414</v>
      </c>
    </row>
    <row r="211" spans="1:4" ht="12.75">
      <c r="A211" s="2">
        <f t="shared" si="12"/>
        <v>209</v>
      </c>
      <c r="B211" s="20">
        <f ca="1" t="shared" si="13"/>
        <v>1.749</v>
      </c>
      <c r="C211" s="37">
        <f t="shared" si="14"/>
        <v>1.6461999999999999</v>
      </c>
      <c r="D211" s="37">
        <f t="shared" si="15"/>
        <v>0.0858600922215998</v>
      </c>
    </row>
    <row r="212" spans="1:4" ht="12.75">
      <c r="A212" s="2">
        <f t="shared" si="12"/>
        <v>210</v>
      </c>
      <c r="B212" s="20">
        <f ca="1" t="shared" si="13"/>
        <v>1.776</v>
      </c>
      <c r="C212" s="37">
        <f t="shared" si="14"/>
        <v>1.65</v>
      </c>
      <c r="D212" s="37">
        <f t="shared" si="15"/>
        <v>0.13153447411700783</v>
      </c>
    </row>
    <row r="213" spans="1:4" ht="12.75">
      <c r="A213" s="2">
        <f t="shared" si="12"/>
        <v>211</v>
      </c>
      <c r="B213" s="20">
        <f ca="1" t="shared" si="13"/>
        <v>1.78</v>
      </c>
      <c r="C213" s="37">
        <f t="shared" si="14"/>
        <v>1.6538</v>
      </c>
      <c r="D213" s="37">
        <f t="shared" si="15"/>
        <v>0.14196429989591083</v>
      </c>
    </row>
    <row r="214" spans="1:4" ht="12.75">
      <c r="A214" s="2">
        <f t="shared" si="12"/>
        <v>212</v>
      </c>
      <c r="B214" s="20">
        <f ca="1" t="shared" si="13"/>
        <v>1.772</v>
      </c>
      <c r="C214" s="37">
        <f t="shared" si="14"/>
        <v>1.6576</v>
      </c>
      <c r="D214" s="37">
        <f t="shared" si="15"/>
        <v>0.11435490616365561</v>
      </c>
    </row>
    <row r="215" spans="1:4" ht="12.75">
      <c r="A215" s="2">
        <f t="shared" si="12"/>
        <v>213</v>
      </c>
      <c r="B215" s="20">
        <f ca="1" t="shared" si="13"/>
        <v>1.736</v>
      </c>
      <c r="C215" s="37">
        <f t="shared" si="14"/>
        <v>1.6614</v>
      </c>
      <c r="D215" s="37">
        <f t="shared" si="15"/>
        <v>0.05610420767431146</v>
      </c>
    </row>
    <row r="216" spans="1:4" ht="12.75">
      <c r="A216" s="2">
        <f t="shared" si="12"/>
        <v>214</v>
      </c>
      <c r="B216" s="20">
        <f ca="1" t="shared" si="13"/>
        <v>1.617</v>
      </c>
      <c r="C216" s="37">
        <f t="shared" si="14"/>
        <v>1.6652</v>
      </c>
      <c r="D216" s="37">
        <f t="shared" si="15"/>
        <v>-0.01717956795335261</v>
      </c>
    </row>
    <row r="217" spans="1:4" ht="12.75">
      <c r="A217" s="2">
        <f t="shared" si="12"/>
        <v>215</v>
      </c>
      <c r="B217" s="20">
        <f ca="1" t="shared" si="13"/>
        <v>1.594</v>
      </c>
      <c r="C217" s="37">
        <f t="shared" si="14"/>
        <v>1.669</v>
      </c>
      <c r="D217" s="37">
        <f t="shared" si="15"/>
        <v>-0.08586009222160182</v>
      </c>
    </row>
    <row r="218" spans="1:4" ht="12.75">
      <c r="A218" s="2">
        <f t="shared" si="12"/>
        <v>216</v>
      </c>
      <c r="B218" s="20">
        <f ca="1" t="shared" si="13"/>
        <v>1.511</v>
      </c>
      <c r="C218" s="37">
        <f t="shared" si="14"/>
        <v>1.6728</v>
      </c>
      <c r="D218" s="37">
        <f t="shared" si="15"/>
        <v>-0.13153447411700803</v>
      </c>
    </row>
    <row r="219" spans="1:4" ht="12.75">
      <c r="A219" s="2">
        <f t="shared" si="12"/>
        <v>217</v>
      </c>
      <c r="B219" s="20">
        <f ca="1" t="shared" si="13"/>
        <v>1.512</v>
      </c>
      <c r="C219" s="37">
        <f t="shared" si="14"/>
        <v>1.6766</v>
      </c>
      <c r="D219" s="37">
        <f t="shared" si="15"/>
        <v>-0.14196429989591078</v>
      </c>
    </row>
    <row r="220" spans="1:4" ht="12.75">
      <c r="A220" s="2">
        <f t="shared" si="12"/>
        <v>218</v>
      </c>
      <c r="B220" s="20">
        <f ca="1" t="shared" si="13"/>
        <v>1.559</v>
      </c>
      <c r="C220" s="37">
        <f t="shared" si="14"/>
        <v>1.6804000000000001</v>
      </c>
      <c r="D220" s="37">
        <f t="shared" si="15"/>
        <v>-0.11435490616365408</v>
      </c>
    </row>
    <row r="221" spans="1:4" ht="12.75">
      <c r="A221" s="2">
        <f t="shared" si="12"/>
        <v>219</v>
      </c>
      <c r="B221" s="20">
        <f ca="1" t="shared" si="13"/>
        <v>1.642</v>
      </c>
      <c r="C221" s="37">
        <f t="shared" si="14"/>
        <v>1.6842000000000001</v>
      </c>
      <c r="D221" s="37">
        <f t="shared" si="15"/>
        <v>-0.056104207674311006</v>
      </c>
    </row>
    <row r="222" spans="1:4" ht="12.75">
      <c r="A222" s="2">
        <f t="shared" si="12"/>
        <v>220</v>
      </c>
      <c r="B222" s="20">
        <f ca="1" t="shared" si="13"/>
        <v>1.708</v>
      </c>
      <c r="C222" s="37">
        <f t="shared" si="14"/>
        <v>1.688</v>
      </c>
      <c r="D222" s="37">
        <f t="shared" si="15"/>
        <v>0.017179567953353098</v>
      </c>
    </row>
    <row r="223" spans="1:4" ht="12.75">
      <c r="A223" s="2">
        <f t="shared" si="12"/>
        <v>221</v>
      </c>
      <c r="B223" s="20">
        <f ca="1" t="shared" si="13"/>
        <v>1.767</v>
      </c>
      <c r="C223" s="37">
        <f t="shared" si="14"/>
        <v>1.6918</v>
      </c>
      <c r="D223" s="37">
        <f t="shared" si="15"/>
        <v>0.0858600922216006</v>
      </c>
    </row>
    <row r="224" spans="1:4" ht="12.75">
      <c r="A224" s="2">
        <f t="shared" si="12"/>
        <v>222</v>
      </c>
      <c r="B224" s="20">
        <f ca="1" t="shared" si="13"/>
        <v>1.83</v>
      </c>
      <c r="C224" s="37">
        <f t="shared" si="14"/>
        <v>1.6956</v>
      </c>
      <c r="D224" s="37">
        <f t="shared" si="15"/>
        <v>0.13153447411700742</v>
      </c>
    </row>
    <row r="225" spans="1:4" ht="12.75">
      <c r="A225" s="2">
        <f t="shared" si="12"/>
        <v>223</v>
      </c>
      <c r="B225" s="20">
        <f ca="1" t="shared" si="13"/>
        <v>1.864</v>
      </c>
      <c r="C225" s="37">
        <f t="shared" si="14"/>
        <v>1.6994</v>
      </c>
      <c r="D225" s="37">
        <f t="shared" si="15"/>
        <v>0.14196429989591097</v>
      </c>
    </row>
    <row r="226" spans="1:4" ht="12.75">
      <c r="A226" s="2">
        <f t="shared" si="12"/>
        <v>224</v>
      </c>
      <c r="B226" s="20">
        <f ca="1" t="shared" si="13"/>
        <v>1.825</v>
      </c>
      <c r="C226" s="37">
        <f t="shared" si="14"/>
        <v>1.7031999999999998</v>
      </c>
      <c r="D226" s="37">
        <f t="shared" si="15"/>
        <v>0.11435490616365503</v>
      </c>
    </row>
    <row r="227" spans="1:4" ht="12.75">
      <c r="A227" s="2">
        <f t="shared" si="12"/>
        <v>225</v>
      </c>
      <c r="B227" s="20">
        <f ca="1" t="shared" si="13"/>
        <v>1.771</v>
      </c>
      <c r="C227" s="37">
        <f t="shared" si="14"/>
        <v>1.7069999999999999</v>
      </c>
      <c r="D227" s="37">
        <f t="shared" si="15"/>
        <v>0.05610420767431242</v>
      </c>
    </row>
    <row r="228" spans="1:4" ht="12.75">
      <c r="A228" s="2">
        <f t="shared" si="12"/>
        <v>226</v>
      </c>
      <c r="B228" s="20">
        <f ca="1" t="shared" si="13"/>
        <v>1.677</v>
      </c>
      <c r="C228" s="37">
        <f t="shared" si="14"/>
        <v>1.7107999999999999</v>
      </c>
      <c r="D228" s="37">
        <f t="shared" si="15"/>
        <v>-0.017179567953353583</v>
      </c>
    </row>
    <row r="229" spans="1:4" ht="12.75">
      <c r="A229" s="2">
        <f t="shared" si="12"/>
        <v>227</v>
      </c>
      <c r="B229" s="20">
        <f ca="1" t="shared" si="13"/>
        <v>1.641</v>
      </c>
      <c r="C229" s="37">
        <f t="shared" si="14"/>
        <v>1.7146</v>
      </c>
      <c r="D229" s="37">
        <f t="shared" si="15"/>
        <v>-0.08586009222160097</v>
      </c>
    </row>
    <row r="230" spans="1:4" ht="12.75">
      <c r="A230" s="2">
        <f t="shared" si="12"/>
        <v>228</v>
      </c>
      <c r="B230" s="20">
        <f ca="1" t="shared" si="13"/>
        <v>1.596</v>
      </c>
      <c r="C230" s="37">
        <f t="shared" si="14"/>
        <v>1.7184</v>
      </c>
      <c r="D230" s="37">
        <f t="shared" si="15"/>
        <v>-0.13153447411700844</v>
      </c>
    </row>
    <row r="231" spans="1:4" ht="12.75">
      <c r="A231" s="2">
        <f t="shared" si="12"/>
        <v>229</v>
      </c>
      <c r="B231" s="20">
        <f ca="1" t="shared" si="13"/>
        <v>1.561</v>
      </c>
      <c r="C231" s="37">
        <f t="shared" si="14"/>
        <v>1.7222</v>
      </c>
      <c r="D231" s="37">
        <f t="shared" si="15"/>
        <v>-0.14196429989591092</v>
      </c>
    </row>
    <row r="232" spans="1:4" ht="12.75">
      <c r="A232" s="2">
        <f t="shared" si="12"/>
        <v>230</v>
      </c>
      <c r="B232" s="20">
        <f ca="1" t="shared" si="13"/>
        <v>1.642</v>
      </c>
      <c r="C232" s="37">
        <f t="shared" si="14"/>
        <v>1.726</v>
      </c>
      <c r="D232" s="37">
        <f t="shared" si="15"/>
        <v>-0.11435490616365472</v>
      </c>
    </row>
    <row r="233" spans="1:4" ht="12.75">
      <c r="A233" s="2">
        <f t="shared" si="12"/>
        <v>231</v>
      </c>
      <c r="B233" s="20">
        <f ca="1" t="shared" si="13"/>
        <v>1.661</v>
      </c>
      <c r="C233" s="37">
        <f t="shared" si="14"/>
        <v>1.7298</v>
      </c>
      <c r="D233" s="37">
        <f t="shared" si="15"/>
        <v>-0.056104207674310104</v>
      </c>
    </row>
    <row r="234" spans="1:4" ht="12.75">
      <c r="A234" s="2">
        <f t="shared" si="12"/>
        <v>232</v>
      </c>
      <c r="B234" s="20">
        <f ca="1" t="shared" si="13"/>
        <v>1.752</v>
      </c>
      <c r="C234" s="37">
        <f t="shared" si="14"/>
        <v>1.7336</v>
      </c>
      <c r="D234" s="37">
        <f t="shared" si="15"/>
        <v>0.017179567953352053</v>
      </c>
    </row>
    <row r="235" spans="1:4" ht="12.75">
      <c r="A235" s="2">
        <f t="shared" si="12"/>
        <v>233</v>
      </c>
      <c r="B235" s="20">
        <f ca="1" t="shared" si="13"/>
        <v>1.814</v>
      </c>
      <c r="C235" s="37">
        <f t="shared" si="14"/>
        <v>1.7374</v>
      </c>
      <c r="D235" s="37">
        <f t="shared" si="15"/>
        <v>0.08586009222159975</v>
      </c>
    </row>
    <row r="236" spans="1:4" ht="12.75">
      <c r="A236" s="2">
        <f t="shared" si="12"/>
        <v>234</v>
      </c>
      <c r="B236" s="20">
        <f ca="1" t="shared" si="13"/>
        <v>1.858</v>
      </c>
      <c r="C236" s="37">
        <f t="shared" si="14"/>
        <v>1.7412</v>
      </c>
      <c r="D236" s="37">
        <f t="shared" si="15"/>
        <v>0.13153447411700783</v>
      </c>
    </row>
    <row r="237" spans="1:4" ht="12.75">
      <c r="A237" s="2">
        <f t="shared" si="12"/>
        <v>235</v>
      </c>
      <c r="B237" s="20">
        <f ca="1" t="shared" si="13"/>
        <v>1.866</v>
      </c>
      <c r="C237" s="37">
        <f t="shared" si="14"/>
        <v>1.745</v>
      </c>
      <c r="D237" s="37">
        <f t="shared" si="15"/>
        <v>0.14196429989591108</v>
      </c>
    </row>
    <row r="238" spans="1:4" ht="12.75">
      <c r="A238" s="2">
        <f t="shared" si="12"/>
        <v>236</v>
      </c>
      <c r="B238" s="20">
        <f ca="1" t="shared" si="13"/>
        <v>1.858</v>
      </c>
      <c r="C238" s="37">
        <f t="shared" si="14"/>
        <v>1.7488000000000001</v>
      </c>
      <c r="D238" s="37">
        <f t="shared" si="15"/>
        <v>0.11435490616365443</v>
      </c>
    </row>
    <row r="239" spans="1:4" ht="12.75">
      <c r="A239" s="2">
        <f t="shared" si="12"/>
        <v>237</v>
      </c>
      <c r="B239" s="20">
        <f ca="1" t="shared" si="13"/>
        <v>1.778</v>
      </c>
      <c r="C239" s="37">
        <f t="shared" si="14"/>
        <v>1.7526</v>
      </c>
      <c r="D239" s="37">
        <f t="shared" si="15"/>
        <v>0.05610420767430965</v>
      </c>
    </row>
    <row r="240" spans="1:4" ht="12.75">
      <c r="A240" s="2">
        <f t="shared" si="12"/>
        <v>238</v>
      </c>
      <c r="B240" s="20">
        <f ca="1" t="shared" si="13"/>
        <v>1.736</v>
      </c>
      <c r="C240" s="37">
        <f t="shared" si="14"/>
        <v>1.7564</v>
      </c>
      <c r="D240" s="37">
        <f t="shared" si="15"/>
        <v>-0.017179567953354558</v>
      </c>
    </row>
    <row r="241" spans="1:4" ht="12.75">
      <c r="A241" s="2">
        <f t="shared" si="12"/>
        <v>239</v>
      </c>
      <c r="B241" s="20">
        <f ca="1" t="shared" si="13"/>
        <v>1.696</v>
      </c>
      <c r="C241" s="37">
        <f t="shared" si="14"/>
        <v>1.7602</v>
      </c>
      <c r="D241" s="37">
        <f t="shared" si="15"/>
        <v>-0.08586009222160014</v>
      </c>
    </row>
    <row r="242" spans="1:4" ht="12.75">
      <c r="A242" s="2">
        <f t="shared" si="12"/>
        <v>240</v>
      </c>
      <c r="B242" s="20">
        <f ca="1" t="shared" si="13"/>
        <v>1.617</v>
      </c>
      <c r="C242" s="37">
        <f t="shared" si="14"/>
        <v>1.764</v>
      </c>
      <c r="D242" s="37">
        <f t="shared" si="15"/>
        <v>-0.13153447411700803</v>
      </c>
    </row>
    <row r="243" spans="1:4" ht="12.75">
      <c r="A243" s="2">
        <f t="shared" si="12"/>
        <v>241</v>
      </c>
      <c r="B243" s="20">
        <f ca="1" t="shared" si="13"/>
        <v>1.63</v>
      </c>
      <c r="C243" s="37">
        <f t="shared" si="14"/>
        <v>1.7677999999999998</v>
      </c>
      <c r="D243" s="37">
        <f t="shared" si="15"/>
        <v>-0.1419642998959108</v>
      </c>
    </row>
    <row r="244" spans="1:4" ht="12.75">
      <c r="A244" s="2">
        <f t="shared" si="12"/>
        <v>242</v>
      </c>
      <c r="B244" s="20">
        <f ca="1" t="shared" si="13"/>
        <v>1.687</v>
      </c>
      <c r="C244" s="37">
        <f t="shared" si="14"/>
        <v>1.7715999999999998</v>
      </c>
      <c r="D244" s="37">
        <f t="shared" si="15"/>
        <v>-0.11435490616365536</v>
      </c>
    </row>
    <row r="245" spans="1:4" ht="12.75">
      <c r="A245" s="2">
        <f t="shared" si="12"/>
        <v>243</v>
      </c>
      <c r="B245" s="20">
        <f ca="1" t="shared" si="13"/>
        <v>1.707</v>
      </c>
      <c r="C245" s="37">
        <f t="shared" si="14"/>
        <v>1.7753999999999999</v>
      </c>
      <c r="D245" s="37">
        <f t="shared" si="15"/>
        <v>-0.05610420767431107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45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9.28125" style="2" customWidth="1"/>
    <col min="2" max="2" width="13.140625" style="38" customWidth="1"/>
    <col min="3" max="16384" width="9.28125" style="2" customWidth="1"/>
  </cols>
  <sheetData>
    <row r="1" spans="1:4" ht="12.75">
      <c r="A1" s="1" t="s">
        <v>2</v>
      </c>
      <c r="B1" s="36" t="s">
        <v>3</v>
      </c>
      <c r="C1" s="5"/>
      <c r="D1" s="3"/>
    </row>
    <row r="2" spans="1:14" ht="12.75">
      <c r="A2" s="1" t="s">
        <v>0</v>
      </c>
      <c r="B2" s="36" t="s">
        <v>1</v>
      </c>
      <c r="D2" s="4">
        <v>3.7</v>
      </c>
      <c r="E2" s="2" t="s">
        <v>52</v>
      </c>
      <c r="N2" s="40"/>
    </row>
    <row r="3" spans="1:14" ht="12.75">
      <c r="A3" s="2">
        <f>D10</f>
        <v>0</v>
      </c>
      <c r="B3" s="37">
        <f ca="1">ROUND(D$2*SIN(2*PI()*(A3+D$4)/D$3)+D$5+D$12*NORMSINV(RAND()),D$13)</f>
        <v>66.773</v>
      </c>
      <c r="D3" s="6">
        <v>29.9</v>
      </c>
      <c r="E3" s="2" t="s">
        <v>51</v>
      </c>
      <c r="N3" s="40"/>
    </row>
    <row r="4" spans="1:14" ht="12.75">
      <c r="A4" s="2">
        <f aca="true" t="shared" si="0" ref="A4:A35">ROUND(A3+D$11,3)</f>
        <v>2</v>
      </c>
      <c r="B4" s="37">
        <f aca="true" ca="1" t="shared" si="1" ref="B4:B52">ROUND(D$2*SIN(2*PI()*(A4+D$4)/D$3)+D$5+D$12*NORMSINV(RAND()),D$13)</f>
        <v>65.311</v>
      </c>
      <c r="D4" s="6">
        <v>15.5</v>
      </c>
      <c r="E4" s="7" t="s">
        <v>53</v>
      </c>
      <c r="F4" s="7"/>
      <c r="G4" s="7"/>
      <c r="N4" s="40"/>
    </row>
    <row r="5" spans="1:14" ht="12.75">
      <c r="A5" s="2">
        <f t="shared" si="0"/>
        <v>4</v>
      </c>
      <c r="B5" s="37">
        <f ca="1" t="shared" si="1"/>
        <v>64.177</v>
      </c>
      <c r="D5" s="6">
        <v>67.2</v>
      </c>
      <c r="E5" s="7" t="s">
        <v>42</v>
      </c>
      <c r="F5" s="7"/>
      <c r="G5" s="7"/>
      <c r="N5" s="40"/>
    </row>
    <row r="6" spans="1:14" ht="12.75">
      <c r="A6" s="2">
        <f t="shared" si="0"/>
        <v>6</v>
      </c>
      <c r="B6" s="37">
        <f ca="1" t="shared" si="1"/>
        <v>63.57</v>
      </c>
      <c r="D6" s="17"/>
      <c r="E6" s="7"/>
      <c r="N6" s="40"/>
    </row>
    <row r="7" spans="1:14" ht="12.75">
      <c r="A7" s="2">
        <f t="shared" si="0"/>
        <v>8</v>
      </c>
      <c r="B7" s="37">
        <f ca="1" t="shared" si="1"/>
        <v>63.594</v>
      </c>
      <c r="D7" s="8">
        <f>COUNT(B3:B100)</f>
        <v>98</v>
      </c>
      <c r="E7" s="2" t="s">
        <v>8</v>
      </c>
      <c r="N7" s="40"/>
    </row>
    <row r="8" spans="1:14" ht="12.75">
      <c r="A8" s="2">
        <f t="shared" si="0"/>
        <v>10</v>
      </c>
      <c r="B8" s="37">
        <f ca="1" t="shared" si="1"/>
        <v>64.246</v>
      </c>
      <c r="D8" s="7"/>
      <c r="N8" s="40"/>
    </row>
    <row r="9" spans="1:14" ht="12.75">
      <c r="A9" s="2">
        <f t="shared" si="0"/>
        <v>12</v>
      </c>
      <c r="B9" s="37">
        <f ca="1" t="shared" si="1"/>
        <v>65.412</v>
      </c>
      <c r="D9" s="10"/>
      <c r="E9" s="3"/>
      <c r="N9" s="40"/>
    </row>
    <row r="10" spans="1:14" ht="12.75">
      <c r="A10" s="2">
        <f t="shared" si="0"/>
        <v>14</v>
      </c>
      <c r="B10" s="37">
        <f ca="1" t="shared" si="1"/>
        <v>66.889</v>
      </c>
      <c r="D10" s="11">
        <v>0</v>
      </c>
      <c r="E10" s="7" t="s">
        <v>9</v>
      </c>
      <c r="N10" s="40"/>
    </row>
    <row r="11" spans="1:14" ht="12.75">
      <c r="A11" s="2">
        <f t="shared" si="0"/>
        <v>16</v>
      </c>
      <c r="B11" s="37">
        <f ca="1" t="shared" si="1"/>
        <v>68.421</v>
      </c>
      <c r="D11" s="11">
        <v>2</v>
      </c>
      <c r="E11" s="7" t="s">
        <v>10</v>
      </c>
      <c r="N11" s="40"/>
    </row>
    <row r="12" spans="1:14" ht="12.75">
      <c r="A12" s="2">
        <f t="shared" si="0"/>
        <v>18</v>
      </c>
      <c r="B12" s="37">
        <f ca="1" t="shared" si="1"/>
        <v>69.74</v>
      </c>
      <c r="D12" s="11">
        <v>0</v>
      </c>
      <c r="E12" s="7" t="s">
        <v>11</v>
      </c>
      <c r="N12" s="40"/>
    </row>
    <row r="13" spans="1:14" ht="12.75">
      <c r="A13" s="2">
        <f t="shared" si="0"/>
        <v>20</v>
      </c>
      <c r="B13" s="37">
        <f ca="1" t="shared" si="1"/>
        <v>70.616</v>
      </c>
      <c r="D13" s="11">
        <v>3</v>
      </c>
      <c r="E13" s="7" t="s">
        <v>36</v>
      </c>
      <c r="N13" s="40"/>
    </row>
    <row r="14" spans="1:14" ht="12.75">
      <c r="A14" s="2">
        <f t="shared" si="0"/>
        <v>22</v>
      </c>
      <c r="B14" s="37">
        <f ca="1" t="shared" si="1"/>
        <v>70.899</v>
      </c>
      <c r="N14" s="40"/>
    </row>
    <row r="15" spans="1:14" ht="12.75">
      <c r="A15" s="2">
        <f t="shared" si="0"/>
        <v>24</v>
      </c>
      <c r="B15" s="37">
        <f ca="1" t="shared" si="1"/>
        <v>70.537</v>
      </c>
      <c r="N15" s="40"/>
    </row>
    <row r="16" spans="1:14" ht="12.75">
      <c r="A16" s="2">
        <f t="shared" si="0"/>
        <v>26</v>
      </c>
      <c r="B16" s="37">
        <f ca="1" t="shared" si="1"/>
        <v>69.595</v>
      </c>
      <c r="N16" s="40"/>
    </row>
    <row r="17" spans="1:14" ht="12.75">
      <c r="A17" s="2">
        <f t="shared" si="0"/>
        <v>28</v>
      </c>
      <c r="B17" s="37">
        <f ca="1" t="shared" si="1"/>
        <v>68.236</v>
      </c>
      <c r="N17" s="40"/>
    </row>
    <row r="18" spans="1:14" ht="12.75">
      <c r="A18" s="2">
        <f t="shared" si="0"/>
        <v>30</v>
      </c>
      <c r="B18" s="37">
        <f ca="1" t="shared" si="1"/>
        <v>66.696</v>
      </c>
      <c r="N18" s="40"/>
    </row>
    <row r="19" spans="1:14" ht="12.75">
      <c r="A19" s="2">
        <f t="shared" si="0"/>
        <v>32</v>
      </c>
      <c r="B19" s="37">
        <f ca="1" t="shared" si="1"/>
        <v>65.244</v>
      </c>
      <c r="N19" s="40"/>
    </row>
    <row r="20" spans="1:14" ht="12.75">
      <c r="A20" s="2">
        <f t="shared" si="0"/>
        <v>34</v>
      </c>
      <c r="B20" s="37">
        <f ca="1" t="shared" si="1"/>
        <v>64.133</v>
      </c>
      <c r="N20" s="40"/>
    </row>
    <row r="21" spans="1:14" ht="12.75">
      <c r="A21" s="2">
        <f t="shared" si="0"/>
        <v>36</v>
      </c>
      <c r="B21" s="37">
        <f ca="1" t="shared" si="1"/>
        <v>63.555</v>
      </c>
      <c r="N21" s="40"/>
    </row>
    <row r="22" spans="1:14" ht="12.75">
      <c r="A22" s="2">
        <f t="shared" si="0"/>
        <v>38</v>
      </c>
      <c r="B22" s="37">
        <f ca="1" t="shared" si="1"/>
        <v>63.612</v>
      </c>
      <c r="N22" s="40"/>
    </row>
    <row r="23" spans="1:14" ht="12.75">
      <c r="A23" s="2">
        <f t="shared" si="0"/>
        <v>40</v>
      </c>
      <c r="B23" s="37">
        <f ca="1" t="shared" si="1"/>
        <v>64.293</v>
      </c>
      <c r="N23" s="40"/>
    </row>
    <row r="24" spans="1:14" ht="12.75">
      <c r="A24" s="2">
        <f t="shared" si="0"/>
        <v>42</v>
      </c>
      <c r="B24" s="37">
        <f ca="1" t="shared" si="1"/>
        <v>65.481</v>
      </c>
      <c r="N24" s="40"/>
    </row>
    <row r="25" spans="1:14" ht="12.75">
      <c r="A25" s="2">
        <f t="shared" si="0"/>
        <v>44</v>
      </c>
      <c r="B25" s="37">
        <f ca="1" t="shared" si="1"/>
        <v>66.967</v>
      </c>
      <c r="N25" s="40"/>
    </row>
    <row r="26" spans="1:2" ht="12.75">
      <c r="A26" s="2">
        <f t="shared" si="0"/>
        <v>46</v>
      </c>
      <c r="B26" s="37">
        <f ca="1" t="shared" si="1"/>
        <v>68.494</v>
      </c>
    </row>
    <row r="27" spans="1:2" ht="12.75">
      <c r="A27" s="2">
        <f t="shared" si="0"/>
        <v>48</v>
      </c>
      <c r="B27" s="37">
        <f ca="1" t="shared" si="1"/>
        <v>69.796</v>
      </c>
    </row>
    <row r="28" spans="1:2" ht="12.75">
      <c r="A28" s="2">
        <f t="shared" si="0"/>
        <v>50</v>
      </c>
      <c r="B28" s="37">
        <f ca="1" t="shared" si="1"/>
        <v>70.646</v>
      </c>
    </row>
    <row r="29" spans="1:2" ht="12.75">
      <c r="A29" s="2">
        <f t="shared" si="0"/>
        <v>52</v>
      </c>
      <c r="B29" s="37">
        <f ca="1" t="shared" si="1"/>
        <v>70.896</v>
      </c>
    </row>
    <row r="30" spans="1:2" ht="12.75">
      <c r="A30" s="2">
        <f t="shared" si="0"/>
        <v>54</v>
      </c>
      <c r="B30" s="37">
        <f ca="1" t="shared" si="1"/>
        <v>70.503</v>
      </c>
    </row>
    <row r="31" spans="1:2" ht="12.75">
      <c r="A31" s="2">
        <f t="shared" si="0"/>
        <v>56</v>
      </c>
      <c r="B31" s="37">
        <f ca="1" t="shared" si="1"/>
        <v>69.535</v>
      </c>
    </row>
    <row r="32" spans="1:2" ht="12.75">
      <c r="A32" s="2">
        <f t="shared" si="0"/>
        <v>58</v>
      </c>
      <c r="B32" s="37">
        <f ca="1" t="shared" si="1"/>
        <v>68.161</v>
      </c>
    </row>
    <row r="33" spans="1:2" ht="12.75">
      <c r="A33" s="2">
        <f t="shared" si="0"/>
        <v>60</v>
      </c>
      <c r="B33" s="37">
        <f ca="1" t="shared" si="1"/>
        <v>66.619</v>
      </c>
    </row>
    <row r="34" spans="1:2" ht="12.75">
      <c r="A34" s="2">
        <f t="shared" si="0"/>
        <v>62</v>
      </c>
      <c r="B34" s="37">
        <f ca="1" t="shared" si="1"/>
        <v>65.179</v>
      </c>
    </row>
    <row r="35" spans="1:2" ht="12.75">
      <c r="A35" s="2">
        <f t="shared" si="0"/>
        <v>64</v>
      </c>
      <c r="B35" s="37">
        <f ca="1" t="shared" si="1"/>
        <v>64.09</v>
      </c>
    </row>
    <row r="36" spans="1:2" ht="12.75">
      <c r="A36" s="2">
        <f aca="true" t="shared" si="2" ref="A36:A52">ROUND(A35+D$11,3)</f>
        <v>66</v>
      </c>
      <c r="B36" s="37">
        <f ca="1" t="shared" si="1"/>
        <v>63.543</v>
      </c>
    </row>
    <row r="37" spans="1:2" ht="12.75">
      <c r="A37" s="2">
        <f t="shared" si="2"/>
        <v>68</v>
      </c>
      <c r="B37" s="37">
        <f ca="1" t="shared" si="1"/>
        <v>63.632</v>
      </c>
    </row>
    <row r="38" spans="1:2" ht="12.75">
      <c r="A38" s="2">
        <f t="shared" si="2"/>
        <v>70</v>
      </c>
      <c r="B38" s="37">
        <f ca="1" t="shared" si="1"/>
        <v>64.342</v>
      </c>
    </row>
    <row r="39" spans="1:2" ht="12.75">
      <c r="A39" s="2">
        <f t="shared" si="2"/>
        <v>72</v>
      </c>
      <c r="B39" s="37">
        <f ca="1" t="shared" si="1"/>
        <v>65.55</v>
      </c>
    </row>
    <row r="40" spans="1:2" ht="12.75">
      <c r="A40" s="2">
        <f t="shared" si="2"/>
        <v>74</v>
      </c>
      <c r="B40" s="37">
        <f ca="1" t="shared" si="1"/>
        <v>67.045</v>
      </c>
    </row>
    <row r="41" spans="1:2" ht="12.75">
      <c r="A41" s="2">
        <f t="shared" si="2"/>
        <v>76</v>
      </c>
      <c r="B41" s="37">
        <f ca="1" t="shared" si="1"/>
        <v>68.566</v>
      </c>
    </row>
    <row r="42" spans="1:2" ht="13.5" thickBot="1">
      <c r="A42" s="2">
        <f t="shared" si="2"/>
        <v>78</v>
      </c>
      <c r="B42" s="37">
        <f ca="1" t="shared" si="1"/>
        <v>69.85</v>
      </c>
    </row>
    <row r="43" spans="1:7" ht="13.5" thickBot="1">
      <c r="A43" s="2">
        <f t="shared" si="2"/>
        <v>80</v>
      </c>
      <c r="B43" s="37">
        <f ca="1" t="shared" si="1"/>
        <v>70.673</v>
      </c>
      <c r="F43" s="31">
        <v>1</v>
      </c>
      <c r="G43" s="32">
        <v>47.8</v>
      </c>
    </row>
    <row r="44" spans="1:7" ht="13.5" thickBot="1">
      <c r="A44" s="2">
        <f t="shared" si="2"/>
        <v>82</v>
      </c>
      <c r="B44" s="37">
        <f ca="1" t="shared" si="1"/>
        <v>70.891</v>
      </c>
      <c r="F44" s="33">
        <v>2</v>
      </c>
      <c r="G44" s="34">
        <v>45.3</v>
      </c>
    </row>
    <row r="45" spans="1:7" ht="13.5" thickBot="1">
      <c r="A45" s="2">
        <f t="shared" si="2"/>
        <v>84</v>
      </c>
      <c r="B45" s="37">
        <f ca="1" t="shared" si="1"/>
        <v>70.467</v>
      </c>
      <c r="F45" s="33">
        <v>3</v>
      </c>
      <c r="G45" s="34">
        <v>54</v>
      </c>
    </row>
    <row r="46" spans="1:7" ht="13.5" thickBot="1">
      <c r="A46" s="2">
        <f t="shared" si="2"/>
        <v>86</v>
      </c>
      <c r="B46" s="37">
        <f ca="1" t="shared" si="1"/>
        <v>69.474</v>
      </c>
      <c r="F46" s="33">
        <v>4</v>
      </c>
      <c r="G46" s="34">
        <v>72.6</v>
      </c>
    </row>
    <row r="47" spans="1:7" ht="13.5" thickBot="1">
      <c r="A47" s="2">
        <f t="shared" si="2"/>
        <v>88</v>
      </c>
      <c r="B47" s="37">
        <f ca="1" t="shared" si="1"/>
        <v>68.085</v>
      </c>
      <c r="F47" s="33">
        <v>5</v>
      </c>
      <c r="G47" s="34">
        <v>83.4</v>
      </c>
    </row>
    <row r="48" spans="1:7" ht="13.5" thickBot="1">
      <c r="A48" s="2">
        <f t="shared" si="2"/>
        <v>90</v>
      </c>
      <c r="B48" s="37">
        <f ca="1" t="shared" si="1"/>
        <v>66.543</v>
      </c>
      <c r="F48" s="33">
        <v>6</v>
      </c>
      <c r="G48" s="34">
        <v>91.9</v>
      </c>
    </row>
    <row r="49" spans="1:7" ht="13.5" thickBot="1">
      <c r="A49" s="2">
        <f t="shared" si="2"/>
        <v>92</v>
      </c>
      <c r="B49" s="37">
        <f ca="1" t="shared" si="1"/>
        <v>65.114</v>
      </c>
      <c r="F49" s="33">
        <v>7</v>
      </c>
      <c r="G49" s="34">
        <v>92.9</v>
      </c>
    </row>
    <row r="50" spans="1:7" ht="13.5" thickBot="1">
      <c r="A50" s="2">
        <f t="shared" si="2"/>
        <v>94</v>
      </c>
      <c r="B50" s="37">
        <f ca="1" t="shared" si="1"/>
        <v>64.049</v>
      </c>
      <c r="F50" s="33">
        <v>8</v>
      </c>
      <c r="G50" s="34">
        <v>84.8</v>
      </c>
    </row>
    <row r="51" spans="1:7" ht="13.5" thickBot="1">
      <c r="A51" s="2">
        <f t="shared" si="2"/>
        <v>96</v>
      </c>
      <c r="B51" s="37">
        <f ca="1" t="shared" si="1"/>
        <v>63.532</v>
      </c>
      <c r="F51" s="33">
        <v>9</v>
      </c>
      <c r="G51" s="34">
        <v>79.5</v>
      </c>
    </row>
    <row r="52" spans="1:7" ht="13.5" thickBot="1">
      <c r="A52" s="2">
        <f t="shared" si="2"/>
        <v>98</v>
      </c>
      <c r="B52" s="37">
        <f ca="1" t="shared" si="1"/>
        <v>63.653</v>
      </c>
      <c r="F52" s="33">
        <v>10</v>
      </c>
      <c r="G52" s="34">
        <v>69.1</v>
      </c>
    </row>
    <row r="53" spans="1:7" ht="13.5" thickBot="1">
      <c r="A53" s="2">
        <f>ROUND(A52+D$11,3)</f>
        <v>100</v>
      </c>
      <c r="B53" s="37">
        <f ca="1">ROUND(D$2*SIN(2*PI()*(A53+D$4)/D$3)+D$5+D$12*NORMSINV(RAND()),D$13)</f>
        <v>64.392</v>
      </c>
      <c r="F53" s="33">
        <v>11</v>
      </c>
      <c r="G53" s="34">
        <v>60.1</v>
      </c>
    </row>
    <row r="54" spans="1:7" ht="13.5" thickBot="1">
      <c r="A54" s="2">
        <f aca="true" t="shared" si="3" ref="A54:A117">ROUND(A53+D$11,3)</f>
        <v>102</v>
      </c>
      <c r="B54" s="37">
        <f aca="true" ca="1" t="shared" si="4" ref="B54:B117">ROUND(D$2*SIN(2*PI()*(A54+D$4)/D$3)+D$5+D$12*NORMSINV(RAND()),D$13)</f>
        <v>65.62</v>
      </c>
      <c r="F54" s="33">
        <v>12</v>
      </c>
      <c r="G54" s="34">
        <v>46.4</v>
      </c>
    </row>
    <row r="55" spans="1:7" ht="13.5" thickBot="1">
      <c r="A55" s="2">
        <f t="shared" si="3"/>
        <v>104</v>
      </c>
      <c r="B55" s="37">
        <f ca="1" t="shared" si="4"/>
        <v>67.122</v>
      </c>
      <c r="F55" s="33">
        <v>13</v>
      </c>
      <c r="G55" s="34">
        <v>50.8</v>
      </c>
    </row>
    <row r="56" spans="1:7" ht="13.5" thickBot="1">
      <c r="A56" s="2">
        <f t="shared" si="3"/>
        <v>106</v>
      </c>
      <c r="B56" s="37">
        <f ca="1" t="shared" si="4"/>
        <v>68.638</v>
      </c>
      <c r="F56" s="33">
        <v>14</v>
      </c>
      <c r="G56" s="34">
        <v>47.4</v>
      </c>
    </row>
    <row r="57" spans="1:7" ht="13.5" thickBot="1">
      <c r="A57" s="2">
        <f t="shared" si="3"/>
        <v>108</v>
      </c>
      <c r="B57" s="37">
        <f ca="1" t="shared" si="4"/>
        <v>69.904</v>
      </c>
      <c r="F57" s="33">
        <v>15</v>
      </c>
      <c r="G57" s="34">
        <v>62.8</v>
      </c>
    </row>
    <row r="58" spans="1:7" ht="13.5" thickBot="1">
      <c r="A58" s="2">
        <f t="shared" si="3"/>
        <v>110</v>
      </c>
      <c r="B58" s="37">
        <f ca="1" t="shared" si="4"/>
        <v>70.699</v>
      </c>
      <c r="F58" s="33">
        <v>16</v>
      </c>
      <c r="G58" s="34">
        <v>71.9</v>
      </c>
    </row>
    <row r="59" spans="1:7" ht="13.5" thickBot="1">
      <c r="A59" s="2">
        <f t="shared" si="3"/>
        <v>112</v>
      </c>
      <c r="B59" s="37">
        <f ca="1" t="shared" si="4"/>
        <v>70.885</v>
      </c>
      <c r="F59" s="33">
        <v>17</v>
      </c>
      <c r="G59" s="34">
        <v>83.1</v>
      </c>
    </row>
    <row r="60" spans="1:7" ht="13.5" thickBot="1">
      <c r="A60" s="2">
        <f t="shared" si="3"/>
        <v>114</v>
      </c>
      <c r="B60" s="37">
        <f ca="1" t="shared" si="4"/>
        <v>70.43</v>
      </c>
      <c r="F60" s="33">
        <v>18</v>
      </c>
      <c r="G60" s="34">
        <v>91.2</v>
      </c>
    </row>
    <row r="61" spans="1:7" ht="13.5" thickBot="1">
      <c r="A61" s="2">
        <f t="shared" si="3"/>
        <v>116</v>
      </c>
      <c r="B61" s="37">
        <f ca="1" t="shared" si="4"/>
        <v>69.412</v>
      </c>
      <c r="F61" s="33">
        <v>19</v>
      </c>
      <c r="G61" s="34">
        <v>93.4</v>
      </c>
    </row>
    <row r="62" spans="1:7" ht="13.5" thickBot="1">
      <c r="A62" s="2">
        <f t="shared" si="3"/>
        <v>118</v>
      </c>
      <c r="B62" s="37">
        <f ca="1" t="shared" si="4"/>
        <v>68.01</v>
      </c>
      <c r="F62" s="33">
        <v>20</v>
      </c>
      <c r="G62" s="34">
        <v>88.4</v>
      </c>
    </row>
    <row r="63" spans="1:7" ht="13.5" thickBot="1">
      <c r="A63" s="2">
        <f t="shared" si="3"/>
        <v>120</v>
      </c>
      <c r="B63" s="37">
        <f ca="1" t="shared" si="4"/>
        <v>66.466</v>
      </c>
      <c r="F63" s="33">
        <v>21</v>
      </c>
      <c r="G63" s="34">
        <v>75.5</v>
      </c>
    </row>
    <row r="64" spans="1:7" ht="13.5" thickBot="1">
      <c r="A64" s="2">
        <f t="shared" si="3"/>
        <v>122</v>
      </c>
      <c r="B64" s="37">
        <f ca="1" t="shared" si="4"/>
        <v>65.05</v>
      </c>
      <c r="F64" s="33">
        <v>22</v>
      </c>
      <c r="G64" s="34">
        <v>67</v>
      </c>
    </row>
    <row r="65" spans="1:7" ht="13.5" thickBot="1">
      <c r="A65" s="2">
        <f t="shared" si="3"/>
        <v>124</v>
      </c>
      <c r="B65" s="37">
        <f ca="1" t="shared" si="4"/>
        <v>64.009</v>
      </c>
      <c r="F65" s="33">
        <v>23</v>
      </c>
      <c r="G65" s="34">
        <v>59.6</v>
      </c>
    </row>
    <row r="66" spans="1:7" ht="13.5" thickBot="1">
      <c r="A66" s="2">
        <f t="shared" si="3"/>
        <v>126</v>
      </c>
      <c r="B66" s="37">
        <f ca="1" t="shared" si="4"/>
        <v>63.522</v>
      </c>
      <c r="F66" s="33">
        <v>24</v>
      </c>
      <c r="G66" s="34">
        <v>44.3</v>
      </c>
    </row>
    <row r="67" spans="1:2" ht="12.75">
      <c r="A67" s="2">
        <f t="shared" si="3"/>
        <v>128</v>
      </c>
      <c r="B67" s="37">
        <f ca="1" t="shared" si="4"/>
        <v>63.676</v>
      </c>
    </row>
    <row r="68" spans="1:2" ht="12.75">
      <c r="A68" s="2">
        <f t="shared" si="3"/>
        <v>130</v>
      </c>
      <c r="B68" s="37">
        <f ca="1" t="shared" si="4"/>
        <v>64.443</v>
      </c>
    </row>
    <row r="69" spans="1:2" ht="12.75">
      <c r="A69" s="2">
        <f t="shared" si="3"/>
        <v>132</v>
      </c>
      <c r="B69" s="37">
        <f ca="1" t="shared" si="4"/>
        <v>65.69</v>
      </c>
    </row>
    <row r="70" spans="1:2" ht="12.75">
      <c r="A70" s="2">
        <f t="shared" si="3"/>
        <v>134</v>
      </c>
      <c r="B70" s="37">
        <f ca="1" t="shared" si="4"/>
        <v>67.2</v>
      </c>
    </row>
    <row r="71" spans="1:2" ht="12.75">
      <c r="A71" s="2">
        <f t="shared" si="3"/>
        <v>136</v>
      </c>
      <c r="B71" s="37">
        <f ca="1" t="shared" si="4"/>
        <v>68.71</v>
      </c>
    </row>
    <row r="72" spans="1:2" ht="12.75">
      <c r="A72" s="2">
        <f t="shared" si="3"/>
        <v>138</v>
      </c>
      <c r="B72" s="37">
        <f ca="1" t="shared" si="4"/>
        <v>69.957</v>
      </c>
    </row>
    <row r="73" spans="1:2" ht="12.75">
      <c r="A73" s="2">
        <f t="shared" si="3"/>
        <v>140</v>
      </c>
      <c r="B73" s="37">
        <f ca="1" t="shared" si="4"/>
        <v>70.724</v>
      </c>
    </row>
    <row r="74" spans="1:2" ht="12.75">
      <c r="A74" s="2">
        <f t="shared" si="3"/>
        <v>142</v>
      </c>
      <c r="B74" s="37">
        <f ca="1" t="shared" si="4"/>
        <v>70.878</v>
      </c>
    </row>
    <row r="75" spans="1:2" ht="12.75">
      <c r="A75" s="2">
        <f t="shared" si="3"/>
        <v>144</v>
      </c>
      <c r="B75" s="37">
        <f ca="1" t="shared" si="4"/>
        <v>70.391</v>
      </c>
    </row>
    <row r="76" spans="1:2" ht="12.75">
      <c r="A76" s="2">
        <f t="shared" si="3"/>
        <v>146</v>
      </c>
      <c r="B76" s="37">
        <f ca="1" t="shared" si="4"/>
        <v>69.35</v>
      </c>
    </row>
    <row r="77" spans="1:2" ht="12.75">
      <c r="A77" s="2">
        <f t="shared" si="3"/>
        <v>148</v>
      </c>
      <c r="B77" s="37">
        <f ca="1" t="shared" si="4"/>
        <v>67.934</v>
      </c>
    </row>
    <row r="78" spans="1:2" ht="12.75">
      <c r="A78" s="2">
        <f t="shared" si="3"/>
        <v>150</v>
      </c>
      <c r="B78" s="37">
        <f ca="1" t="shared" si="4"/>
        <v>66.39</v>
      </c>
    </row>
    <row r="79" spans="1:2" ht="12.75">
      <c r="A79" s="2">
        <f t="shared" si="3"/>
        <v>152</v>
      </c>
      <c r="B79" s="37">
        <f ca="1" t="shared" si="4"/>
        <v>64.988</v>
      </c>
    </row>
    <row r="80" spans="1:2" ht="12.75">
      <c r="A80" s="2">
        <f t="shared" si="3"/>
        <v>154</v>
      </c>
      <c r="B80" s="37">
        <f ca="1" t="shared" si="4"/>
        <v>63.97</v>
      </c>
    </row>
    <row r="81" spans="1:2" ht="12.75">
      <c r="A81" s="2">
        <f t="shared" si="3"/>
        <v>156</v>
      </c>
      <c r="B81" s="37">
        <f ca="1" t="shared" si="4"/>
        <v>63.515</v>
      </c>
    </row>
    <row r="82" spans="1:2" ht="12.75">
      <c r="A82" s="2">
        <f t="shared" si="3"/>
        <v>158</v>
      </c>
      <c r="B82" s="37">
        <f ca="1" t="shared" si="4"/>
        <v>63.701</v>
      </c>
    </row>
    <row r="83" spans="1:2" ht="12.75">
      <c r="A83" s="2">
        <f t="shared" si="3"/>
        <v>160</v>
      </c>
      <c r="B83" s="37">
        <f ca="1" t="shared" si="4"/>
        <v>64.496</v>
      </c>
    </row>
    <row r="84" spans="1:2" ht="12.75">
      <c r="A84" s="2">
        <f t="shared" si="3"/>
        <v>162</v>
      </c>
      <c r="B84" s="37">
        <f ca="1" t="shared" si="4"/>
        <v>65.762</v>
      </c>
    </row>
    <row r="85" spans="1:2" ht="12.75">
      <c r="A85" s="2">
        <f t="shared" si="3"/>
        <v>164</v>
      </c>
      <c r="B85" s="37">
        <f ca="1" t="shared" si="4"/>
        <v>67.278</v>
      </c>
    </row>
    <row r="86" spans="1:2" ht="12.75">
      <c r="A86" s="2">
        <f t="shared" si="3"/>
        <v>166</v>
      </c>
      <c r="B86" s="37">
        <f ca="1" t="shared" si="4"/>
        <v>68.78</v>
      </c>
    </row>
    <row r="87" spans="1:2" ht="12.75">
      <c r="A87" s="2">
        <f t="shared" si="3"/>
        <v>168</v>
      </c>
      <c r="B87" s="37">
        <f ca="1" t="shared" si="4"/>
        <v>70.008</v>
      </c>
    </row>
    <row r="88" spans="1:2" ht="12.75">
      <c r="A88" s="2">
        <f t="shared" si="3"/>
        <v>170</v>
      </c>
      <c r="B88" s="37">
        <f ca="1" t="shared" si="4"/>
        <v>70.747</v>
      </c>
    </row>
    <row r="89" spans="1:2" ht="12.75">
      <c r="A89" s="2">
        <f t="shared" si="3"/>
        <v>172</v>
      </c>
      <c r="B89" s="37">
        <f ca="1" t="shared" si="4"/>
        <v>70.868</v>
      </c>
    </row>
    <row r="90" spans="1:2" ht="12.75">
      <c r="A90" s="2">
        <f t="shared" si="3"/>
        <v>174</v>
      </c>
      <c r="B90" s="37">
        <f ca="1" t="shared" si="4"/>
        <v>70.351</v>
      </c>
    </row>
    <row r="91" spans="1:2" ht="12.75">
      <c r="A91" s="2">
        <f t="shared" si="3"/>
        <v>176</v>
      </c>
      <c r="B91" s="37">
        <f ca="1" t="shared" si="4"/>
        <v>69.286</v>
      </c>
    </row>
    <row r="92" spans="1:2" ht="12.75">
      <c r="A92" s="2">
        <f t="shared" si="3"/>
        <v>178</v>
      </c>
      <c r="B92" s="37">
        <f ca="1" t="shared" si="4"/>
        <v>67.857</v>
      </c>
    </row>
    <row r="93" spans="1:2" ht="12.75">
      <c r="A93" s="2">
        <f t="shared" si="3"/>
        <v>180</v>
      </c>
      <c r="B93" s="37">
        <f ca="1" t="shared" si="4"/>
        <v>66.315</v>
      </c>
    </row>
    <row r="94" spans="1:2" ht="12.75">
      <c r="A94" s="2">
        <f t="shared" si="3"/>
        <v>182</v>
      </c>
      <c r="B94" s="37">
        <f ca="1" t="shared" si="4"/>
        <v>64.926</v>
      </c>
    </row>
    <row r="95" spans="1:2" ht="12.75">
      <c r="A95" s="2">
        <f t="shared" si="3"/>
        <v>184</v>
      </c>
      <c r="B95" s="37">
        <f ca="1" t="shared" si="4"/>
        <v>63.933</v>
      </c>
    </row>
    <row r="96" spans="1:2" ht="12.75">
      <c r="A96" s="2">
        <f t="shared" si="3"/>
        <v>186</v>
      </c>
      <c r="B96" s="37">
        <f ca="1" t="shared" si="4"/>
        <v>63.509</v>
      </c>
    </row>
    <row r="97" spans="1:2" ht="12.75">
      <c r="A97" s="2">
        <f t="shared" si="3"/>
        <v>188</v>
      </c>
      <c r="B97" s="37">
        <f ca="1" t="shared" si="4"/>
        <v>63.727</v>
      </c>
    </row>
    <row r="98" spans="1:2" ht="12.75">
      <c r="A98" s="2">
        <f t="shared" si="3"/>
        <v>190</v>
      </c>
      <c r="B98" s="37">
        <f ca="1" t="shared" si="4"/>
        <v>64.55</v>
      </c>
    </row>
    <row r="99" spans="1:2" ht="12.75">
      <c r="A99" s="2">
        <f t="shared" si="3"/>
        <v>192</v>
      </c>
      <c r="B99" s="37">
        <f ca="1" t="shared" si="4"/>
        <v>65.834</v>
      </c>
    </row>
    <row r="100" spans="1:2" ht="12.75">
      <c r="A100" s="2">
        <f t="shared" si="3"/>
        <v>194</v>
      </c>
      <c r="B100" s="37">
        <f ca="1" t="shared" si="4"/>
        <v>67.355</v>
      </c>
    </row>
    <row r="101" spans="1:2" ht="12.75">
      <c r="A101" s="2">
        <f t="shared" si="3"/>
        <v>196</v>
      </c>
      <c r="B101" s="37">
        <f ca="1" t="shared" si="4"/>
        <v>68.85</v>
      </c>
    </row>
    <row r="102" spans="1:2" ht="12.75">
      <c r="A102" s="2">
        <f t="shared" si="3"/>
        <v>198</v>
      </c>
      <c r="B102" s="37">
        <f ca="1" t="shared" si="4"/>
        <v>70.058</v>
      </c>
    </row>
    <row r="103" spans="1:2" ht="12.75">
      <c r="A103" s="2">
        <f t="shared" si="3"/>
        <v>200</v>
      </c>
      <c r="B103" s="37">
        <f ca="1" t="shared" si="4"/>
        <v>70.768</v>
      </c>
    </row>
    <row r="104" spans="1:2" ht="12.75">
      <c r="A104" s="2">
        <f t="shared" si="3"/>
        <v>202</v>
      </c>
      <c r="B104" s="37">
        <f ca="1" t="shared" si="4"/>
        <v>70.857</v>
      </c>
    </row>
    <row r="105" spans="1:2" ht="12.75">
      <c r="A105" s="2">
        <f t="shared" si="3"/>
        <v>204</v>
      </c>
      <c r="B105" s="37">
        <f ca="1" t="shared" si="4"/>
        <v>70.31</v>
      </c>
    </row>
    <row r="106" spans="1:2" ht="12.75">
      <c r="A106" s="2">
        <f t="shared" si="3"/>
        <v>206</v>
      </c>
      <c r="B106" s="37">
        <f ca="1" t="shared" si="4"/>
        <v>69.221</v>
      </c>
    </row>
    <row r="107" spans="1:2" ht="12.75">
      <c r="A107" s="2">
        <f t="shared" si="3"/>
        <v>208</v>
      </c>
      <c r="B107" s="37">
        <f ca="1" t="shared" si="4"/>
        <v>67.781</v>
      </c>
    </row>
    <row r="108" spans="1:2" ht="12.75">
      <c r="A108" s="2">
        <f t="shared" si="3"/>
        <v>210</v>
      </c>
      <c r="B108" s="37">
        <f ca="1" t="shared" si="4"/>
        <v>66.239</v>
      </c>
    </row>
    <row r="109" spans="1:2" ht="12.75">
      <c r="A109" s="2">
        <f t="shared" si="3"/>
        <v>212</v>
      </c>
      <c r="B109" s="37">
        <f ca="1" t="shared" si="4"/>
        <v>64.865</v>
      </c>
    </row>
    <row r="110" spans="1:2" ht="12.75">
      <c r="A110" s="2">
        <f t="shared" si="3"/>
        <v>214</v>
      </c>
      <c r="B110" s="37">
        <f ca="1" t="shared" si="4"/>
        <v>63.897</v>
      </c>
    </row>
    <row r="111" spans="1:2" ht="12.75">
      <c r="A111" s="2">
        <f t="shared" si="3"/>
        <v>216</v>
      </c>
      <c r="B111" s="37">
        <f ca="1" t="shared" si="4"/>
        <v>63.504</v>
      </c>
    </row>
    <row r="112" spans="1:2" ht="12.75">
      <c r="A112" s="2">
        <f t="shared" si="3"/>
        <v>218</v>
      </c>
      <c r="B112" s="37">
        <f ca="1" t="shared" si="4"/>
        <v>63.754</v>
      </c>
    </row>
    <row r="113" spans="1:2" ht="12.75">
      <c r="A113" s="2">
        <f t="shared" si="3"/>
        <v>220</v>
      </c>
      <c r="B113" s="37">
        <f ca="1" t="shared" si="4"/>
        <v>64.604</v>
      </c>
    </row>
    <row r="114" spans="1:2" ht="12.75">
      <c r="A114" s="2">
        <f t="shared" si="3"/>
        <v>222</v>
      </c>
      <c r="B114" s="37">
        <f ca="1" t="shared" si="4"/>
        <v>65.906</v>
      </c>
    </row>
    <row r="115" spans="1:2" ht="12.75">
      <c r="A115" s="2">
        <f t="shared" si="3"/>
        <v>224</v>
      </c>
      <c r="B115" s="37">
        <f ca="1" t="shared" si="4"/>
        <v>67.433</v>
      </c>
    </row>
    <row r="116" spans="1:2" ht="12.75">
      <c r="A116" s="2">
        <f t="shared" si="3"/>
        <v>226</v>
      </c>
      <c r="B116" s="37">
        <f ca="1" t="shared" si="4"/>
        <v>68.919</v>
      </c>
    </row>
    <row r="117" spans="1:2" ht="12.75">
      <c r="A117" s="2">
        <f t="shared" si="3"/>
        <v>228</v>
      </c>
      <c r="B117" s="37">
        <f ca="1" t="shared" si="4"/>
        <v>70.107</v>
      </c>
    </row>
    <row r="118" spans="1:2" ht="12.75">
      <c r="A118" s="2">
        <f aca="true" t="shared" si="5" ref="A118:A181">ROUND(A117+D$11,3)</f>
        <v>230</v>
      </c>
      <c r="B118" s="37">
        <f aca="true" ca="1" t="shared" si="6" ref="B118:B181">ROUND(D$2*SIN(2*PI()*(A118+D$4)/D$3)+D$5+D$12*NORMSINV(RAND()),D$13)</f>
        <v>70.788</v>
      </c>
    </row>
    <row r="119" spans="1:2" ht="12.75">
      <c r="A119" s="2">
        <f t="shared" si="5"/>
        <v>232</v>
      </c>
      <c r="B119" s="37">
        <f ca="1" t="shared" si="6"/>
        <v>70.845</v>
      </c>
    </row>
    <row r="120" spans="1:2" ht="12.75">
      <c r="A120" s="2">
        <f t="shared" si="5"/>
        <v>234</v>
      </c>
      <c r="B120" s="37">
        <f ca="1" t="shared" si="6"/>
        <v>70.267</v>
      </c>
    </row>
    <row r="121" spans="1:2" ht="12.75">
      <c r="A121" s="2">
        <f t="shared" si="5"/>
        <v>236</v>
      </c>
      <c r="B121" s="37">
        <f ca="1" t="shared" si="6"/>
        <v>69.156</v>
      </c>
    </row>
    <row r="122" spans="1:2" ht="12.75">
      <c r="A122" s="2">
        <f t="shared" si="5"/>
        <v>238</v>
      </c>
      <c r="B122" s="37">
        <f ca="1" t="shared" si="6"/>
        <v>67.704</v>
      </c>
    </row>
    <row r="123" spans="1:2" ht="12.75">
      <c r="A123" s="2">
        <f t="shared" si="5"/>
        <v>240</v>
      </c>
      <c r="B123" s="37">
        <f ca="1" t="shared" si="6"/>
        <v>66.164</v>
      </c>
    </row>
    <row r="124" spans="1:2" ht="12.75">
      <c r="A124" s="2">
        <f t="shared" si="5"/>
        <v>242</v>
      </c>
      <c r="B124" s="37">
        <f ca="1" t="shared" si="6"/>
        <v>64.805</v>
      </c>
    </row>
    <row r="125" spans="1:2" ht="12.75">
      <c r="A125" s="2">
        <f t="shared" si="5"/>
        <v>244</v>
      </c>
      <c r="B125" s="37">
        <f ca="1" t="shared" si="6"/>
        <v>63.863</v>
      </c>
    </row>
    <row r="126" spans="1:2" ht="12.75">
      <c r="A126" s="2">
        <f t="shared" si="5"/>
        <v>246</v>
      </c>
      <c r="B126" s="37">
        <f ca="1" t="shared" si="6"/>
        <v>63.501</v>
      </c>
    </row>
    <row r="127" spans="1:2" ht="12.75">
      <c r="A127" s="2">
        <f t="shared" si="5"/>
        <v>248</v>
      </c>
      <c r="B127" s="37">
        <f ca="1" t="shared" si="6"/>
        <v>63.784</v>
      </c>
    </row>
    <row r="128" spans="1:2" ht="12.75">
      <c r="A128" s="2">
        <f t="shared" si="5"/>
        <v>250</v>
      </c>
      <c r="B128" s="37">
        <f ca="1" t="shared" si="6"/>
        <v>64.66</v>
      </c>
    </row>
    <row r="129" spans="1:2" ht="12.75">
      <c r="A129" s="2">
        <f t="shared" si="5"/>
        <v>252</v>
      </c>
      <c r="B129" s="37">
        <f ca="1" t="shared" si="6"/>
        <v>65.979</v>
      </c>
    </row>
    <row r="130" spans="1:2" ht="12.75">
      <c r="A130" s="2">
        <f t="shared" si="5"/>
        <v>254</v>
      </c>
      <c r="B130" s="37">
        <f ca="1" t="shared" si="6"/>
        <v>67.511</v>
      </c>
    </row>
    <row r="131" spans="1:2" ht="12.75">
      <c r="A131" s="2">
        <f t="shared" si="5"/>
        <v>256</v>
      </c>
      <c r="B131" s="37">
        <f ca="1" t="shared" si="6"/>
        <v>68.988</v>
      </c>
    </row>
    <row r="132" spans="1:2" ht="12.75">
      <c r="A132" s="2">
        <f t="shared" si="5"/>
        <v>258</v>
      </c>
      <c r="B132" s="37">
        <f ca="1" t="shared" si="6"/>
        <v>70.154</v>
      </c>
    </row>
    <row r="133" spans="1:2" ht="12.75">
      <c r="A133" s="2">
        <f t="shared" si="5"/>
        <v>260</v>
      </c>
      <c r="B133" s="37">
        <f ca="1" t="shared" si="6"/>
        <v>70.806</v>
      </c>
    </row>
    <row r="134" spans="1:2" ht="12.75">
      <c r="A134" s="2">
        <f t="shared" si="5"/>
        <v>262</v>
      </c>
      <c r="B134" s="37">
        <f ca="1" t="shared" si="6"/>
        <v>70.83</v>
      </c>
    </row>
    <row r="135" spans="1:2" ht="12.75">
      <c r="A135" s="2">
        <f t="shared" si="5"/>
        <v>264</v>
      </c>
      <c r="B135" s="37">
        <f ca="1" t="shared" si="6"/>
        <v>70.223</v>
      </c>
    </row>
    <row r="136" spans="1:2" ht="12.75">
      <c r="A136" s="2">
        <f t="shared" si="5"/>
        <v>266</v>
      </c>
      <c r="B136" s="37">
        <f ca="1" t="shared" si="6"/>
        <v>69.089</v>
      </c>
    </row>
    <row r="137" spans="1:2" ht="12.75">
      <c r="A137" s="2">
        <f t="shared" si="5"/>
        <v>268</v>
      </c>
      <c r="B137" s="37">
        <f ca="1" t="shared" si="6"/>
        <v>67.627</v>
      </c>
    </row>
    <row r="138" spans="1:2" ht="12.75">
      <c r="A138" s="2">
        <f t="shared" si="5"/>
        <v>270</v>
      </c>
      <c r="B138" s="37">
        <f ca="1" t="shared" si="6"/>
        <v>66.09</v>
      </c>
    </row>
    <row r="139" spans="1:2" ht="12.75">
      <c r="A139" s="2">
        <f t="shared" si="5"/>
        <v>272</v>
      </c>
      <c r="B139" s="37">
        <f ca="1" t="shared" si="6"/>
        <v>64.746</v>
      </c>
    </row>
    <row r="140" spans="1:2" ht="12.75">
      <c r="A140" s="2">
        <f t="shared" si="5"/>
        <v>274</v>
      </c>
      <c r="B140" s="37">
        <f ca="1" t="shared" si="6"/>
        <v>63.83</v>
      </c>
    </row>
    <row r="141" spans="1:2" ht="12.75">
      <c r="A141" s="2">
        <f t="shared" si="5"/>
        <v>276</v>
      </c>
      <c r="B141" s="37">
        <f ca="1" t="shared" si="6"/>
        <v>63.5</v>
      </c>
    </row>
    <row r="142" spans="1:2" ht="12.75">
      <c r="A142" s="2">
        <f t="shared" si="5"/>
        <v>278</v>
      </c>
      <c r="B142" s="37">
        <f ca="1" t="shared" si="6"/>
        <v>63.814</v>
      </c>
    </row>
    <row r="143" spans="1:2" ht="12.75">
      <c r="A143" s="2">
        <f t="shared" si="5"/>
        <v>280</v>
      </c>
      <c r="B143" s="37">
        <f ca="1" t="shared" si="6"/>
        <v>64.717</v>
      </c>
    </row>
    <row r="144" spans="1:2" ht="12.75">
      <c r="A144" s="2">
        <f t="shared" si="5"/>
        <v>282</v>
      </c>
      <c r="B144" s="37">
        <f ca="1" t="shared" si="6"/>
        <v>66.053</v>
      </c>
    </row>
    <row r="145" spans="1:2" ht="12.75">
      <c r="A145" s="2">
        <f t="shared" si="5"/>
        <v>284</v>
      </c>
      <c r="B145" s="37">
        <f ca="1" t="shared" si="6"/>
        <v>67.588</v>
      </c>
    </row>
    <row r="146" spans="1:2" ht="12.75">
      <c r="A146" s="2">
        <f t="shared" si="5"/>
        <v>286</v>
      </c>
      <c r="B146" s="37">
        <f ca="1" t="shared" si="6"/>
        <v>69.056</v>
      </c>
    </row>
    <row r="147" spans="1:2" ht="12.75">
      <c r="A147" s="2">
        <f t="shared" si="5"/>
        <v>288</v>
      </c>
      <c r="B147" s="37">
        <f ca="1" t="shared" si="6"/>
        <v>70.2</v>
      </c>
    </row>
    <row r="148" spans="1:2" ht="12.75">
      <c r="A148" s="2">
        <f t="shared" si="5"/>
        <v>290</v>
      </c>
      <c r="B148" s="37">
        <f ca="1" t="shared" si="6"/>
        <v>70.823</v>
      </c>
    </row>
    <row r="149" spans="1:2" ht="12.75">
      <c r="A149" s="2">
        <f t="shared" si="5"/>
        <v>292</v>
      </c>
      <c r="B149" s="37">
        <f ca="1" t="shared" si="6"/>
        <v>70.815</v>
      </c>
    </row>
    <row r="150" spans="1:2" ht="12.75">
      <c r="A150" s="2">
        <f t="shared" si="5"/>
        <v>294</v>
      </c>
      <c r="B150" s="37">
        <f ca="1" t="shared" si="6"/>
        <v>70.177</v>
      </c>
    </row>
    <row r="151" spans="1:2" ht="12.75">
      <c r="A151" s="2">
        <f t="shared" si="5"/>
        <v>296</v>
      </c>
      <c r="B151" s="37">
        <f ca="1" t="shared" si="6"/>
        <v>69.022</v>
      </c>
    </row>
    <row r="152" spans="1:2" ht="12.75">
      <c r="A152" s="2">
        <f t="shared" si="5"/>
        <v>298</v>
      </c>
      <c r="B152" s="37">
        <f ca="1" t="shared" si="6"/>
        <v>67.549</v>
      </c>
    </row>
    <row r="153" spans="1:2" ht="12.75">
      <c r="A153" s="2">
        <f t="shared" si="5"/>
        <v>300</v>
      </c>
      <c r="B153" s="37">
        <f ca="1" t="shared" si="6"/>
        <v>66.016</v>
      </c>
    </row>
    <row r="154" spans="1:2" ht="12.75">
      <c r="A154" s="2">
        <f t="shared" si="5"/>
        <v>302</v>
      </c>
      <c r="B154" s="37">
        <f ca="1" t="shared" si="6"/>
        <v>64.689</v>
      </c>
    </row>
    <row r="155" spans="1:2" ht="12.75">
      <c r="A155" s="2">
        <f t="shared" si="5"/>
        <v>304</v>
      </c>
      <c r="B155" s="37">
        <f ca="1" t="shared" si="6"/>
        <v>63.799</v>
      </c>
    </row>
    <row r="156" spans="1:2" ht="12.75">
      <c r="A156" s="2">
        <f t="shared" si="5"/>
        <v>306</v>
      </c>
      <c r="B156" s="37">
        <f ca="1" t="shared" si="6"/>
        <v>63.5</v>
      </c>
    </row>
    <row r="157" spans="1:2" ht="12.75">
      <c r="A157" s="2">
        <f t="shared" si="5"/>
        <v>308</v>
      </c>
      <c r="B157" s="37">
        <f ca="1" t="shared" si="6"/>
        <v>63.846</v>
      </c>
    </row>
    <row r="158" spans="1:2" ht="12.75">
      <c r="A158" s="2">
        <f t="shared" si="5"/>
        <v>310</v>
      </c>
      <c r="B158" s="37">
        <f ca="1" t="shared" si="6"/>
        <v>64.776</v>
      </c>
    </row>
    <row r="159" spans="1:2" ht="12.75">
      <c r="A159" s="2">
        <f t="shared" si="5"/>
        <v>312</v>
      </c>
      <c r="B159" s="37">
        <f ca="1" t="shared" si="6"/>
        <v>66.127</v>
      </c>
    </row>
    <row r="160" spans="1:2" ht="12.75">
      <c r="A160" s="2">
        <f t="shared" si="5"/>
        <v>314</v>
      </c>
      <c r="B160" s="37">
        <f ca="1" t="shared" si="6"/>
        <v>67.665</v>
      </c>
    </row>
    <row r="161" spans="1:2" ht="12.75">
      <c r="A161" s="2">
        <f t="shared" si="5"/>
        <v>316</v>
      </c>
      <c r="B161" s="37">
        <f ca="1" t="shared" si="6"/>
        <v>69.122</v>
      </c>
    </row>
    <row r="162" spans="1:2" ht="12.75">
      <c r="A162" s="2">
        <f t="shared" si="5"/>
        <v>318</v>
      </c>
      <c r="B162" s="37">
        <f ca="1" t="shared" si="6"/>
        <v>70.245</v>
      </c>
    </row>
    <row r="163" spans="1:2" ht="12.75">
      <c r="A163" s="2">
        <f t="shared" si="5"/>
        <v>320</v>
      </c>
      <c r="B163" s="37">
        <f ca="1" t="shared" si="6"/>
        <v>70.838</v>
      </c>
    </row>
    <row r="164" spans="1:2" ht="12.75">
      <c r="A164" s="2">
        <f t="shared" si="5"/>
        <v>322</v>
      </c>
      <c r="B164" s="37">
        <f ca="1" t="shared" si="6"/>
        <v>70.797</v>
      </c>
    </row>
    <row r="165" spans="1:2" ht="12.75">
      <c r="A165" s="2">
        <f t="shared" si="5"/>
        <v>324</v>
      </c>
      <c r="B165" s="37">
        <f ca="1" t="shared" si="6"/>
        <v>70.13</v>
      </c>
    </row>
    <row r="166" spans="1:2" ht="12.75">
      <c r="A166" s="2">
        <f t="shared" si="5"/>
        <v>326</v>
      </c>
      <c r="B166" s="37">
        <f ca="1" t="shared" si="6"/>
        <v>68.954</v>
      </c>
    </row>
    <row r="167" spans="1:2" ht="12.75">
      <c r="A167" s="2">
        <f t="shared" si="5"/>
        <v>328</v>
      </c>
      <c r="B167" s="37">
        <f ca="1" t="shared" si="6"/>
        <v>67.472</v>
      </c>
    </row>
    <row r="168" spans="1:2" ht="12.75">
      <c r="A168" s="2">
        <f t="shared" si="5"/>
        <v>330</v>
      </c>
      <c r="B168" s="37">
        <f ca="1" t="shared" si="6"/>
        <v>65.943</v>
      </c>
    </row>
    <row r="169" spans="1:2" ht="12.75">
      <c r="A169" s="2">
        <f t="shared" si="5"/>
        <v>332</v>
      </c>
      <c r="B169" s="37">
        <f ca="1" t="shared" si="6"/>
        <v>64.632</v>
      </c>
    </row>
    <row r="170" spans="1:2" ht="12.75">
      <c r="A170" s="2">
        <f t="shared" si="5"/>
        <v>334</v>
      </c>
      <c r="B170" s="37">
        <f ca="1" t="shared" si="6"/>
        <v>63.769</v>
      </c>
    </row>
    <row r="171" spans="1:2" ht="12.75">
      <c r="A171" s="2">
        <f t="shared" si="5"/>
        <v>336</v>
      </c>
      <c r="B171" s="37">
        <f ca="1" t="shared" si="6"/>
        <v>63.503</v>
      </c>
    </row>
    <row r="172" spans="1:2" ht="12.75">
      <c r="A172" s="2">
        <f t="shared" si="5"/>
        <v>338</v>
      </c>
      <c r="B172" s="37">
        <f ca="1" t="shared" si="6"/>
        <v>63.88</v>
      </c>
    </row>
    <row r="173" spans="1:2" ht="12.75">
      <c r="A173" s="2">
        <f t="shared" si="5"/>
        <v>340</v>
      </c>
      <c r="B173" s="37">
        <f ca="1" t="shared" si="6"/>
        <v>64.835</v>
      </c>
    </row>
    <row r="174" spans="1:2" ht="12.75">
      <c r="A174" s="2">
        <f t="shared" si="5"/>
        <v>342</v>
      </c>
      <c r="B174" s="37">
        <f ca="1" t="shared" si="6"/>
        <v>66.202</v>
      </c>
    </row>
    <row r="175" spans="1:2" ht="12.75">
      <c r="A175" s="2">
        <f t="shared" si="5"/>
        <v>344</v>
      </c>
      <c r="B175" s="37">
        <f ca="1" t="shared" si="6"/>
        <v>67.742</v>
      </c>
    </row>
    <row r="176" spans="1:2" ht="12.75">
      <c r="A176" s="2">
        <f t="shared" si="5"/>
        <v>346</v>
      </c>
      <c r="B176" s="37">
        <f ca="1" t="shared" si="6"/>
        <v>69.188</v>
      </c>
    </row>
    <row r="177" spans="1:2" ht="12.75">
      <c r="A177" s="2">
        <f t="shared" si="5"/>
        <v>348</v>
      </c>
      <c r="B177" s="37">
        <f ca="1" t="shared" si="6"/>
        <v>70.289</v>
      </c>
    </row>
    <row r="178" spans="1:2" ht="12.75">
      <c r="A178" s="2">
        <f t="shared" si="5"/>
        <v>350</v>
      </c>
      <c r="B178" s="37">
        <f ca="1" t="shared" si="6"/>
        <v>70.851</v>
      </c>
    </row>
    <row r="179" spans="1:2" ht="12.75">
      <c r="A179" s="2">
        <f t="shared" si="5"/>
        <v>352</v>
      </c>
      <c r="B179" s="37">
        <f ca="1" t="shared" si="6"/>
        <v>70.778</v>
      </c>
    </row>
    <row r="180" spans="1:2" ht="12.75">
      <c r="A180" s="2">
        <f t="shared" si="5"/>
        <v>354</v>
      </c>
      <c r="B180" s="37">
        <f ca="1" t="shared" si="6"/>
        <v>70.082</v>
      </c>
    </row>
    <row r="181" spans="1:2" ht="12.75">
      <c r="A181" s="2">
        <f t="shared" si="5"/>
        <v>356</v>
      </c>
      <c r="B181" s="37">
        <f ca="1" t="shared" si="6"/>
        <v>68.885</v>
      </c>
    </row>
    <row r="182" spans="1:2" ht="12.75">
      <c r="A182" s="2">
        <f aca="true" t="shared" si="7" ref="A182:A245">ROUND(A181+D$11,3)</f>
        <v>358</v>
      </c>
      <c r="B182" s="37">
        <f aca="true" ca="1" t="shared" si="8" ref="B182:B245">ROUND(D$2*SIN(2*PI()*(A182+D$4)/D$3)+D$5+D$12*NORMSINV(RAND()),D$13)</f>
        <v>67.394</v>
      </c>
    </row>
    <row r="183" spans="1:2" ht="12.75">
      <c r="A183" s="2">
        <f t="shared" si="7"/>
        <v>360</v>
      </c>
      <c r="B183" s="37">
        <f ca="1" t="shared" si="8"/>
        <v>65.87</v>
      </c>
    </row>
    <row r="184" spans="1:2" ht="12.75">
      <c r="A184" s="2">
        <f t="shared" si="7"/>
        <v>362</v>
      </c>
      <c r="B184" s="37">
        <f ca="1" t="shared" si="8"/>
        <v>64.577</v>
      </c>
    </row>
    <row r="185" spans="1:2" ht="12.75">
      <c r="A185" s="2">
        <f t="shared" si="7"/>
        <v>364</v>
      </c>
      <c r="B185" s="37">
        <f ca="1" t="shared" si="8"/>
        <v>63.74</v>
      </c>
    </row>
    <row r="186" spans="1:2" ht="12.75">
      <c r="A186" s="2">
        <f t="shared" si="7"/>
        <v>366</v>
      </c>
      <c r="B186" s="37">
        <f ca="1" t="shared" si="8"/>
        <v>63.506</v>
      </c>
    </row>
    <row r="187" spans="1:2" ht="12.75">
      <c r="A187" s="2">
        <f t="shared" si="7"/>
        <v>368</v>
      </c>
      <c r="B187" s="37">
        <f ca="1" t="shared" si="8"/>
        <v>63.915</v>
      </c>
    </row>
    <row r="188" spans="1:2" ht="12.75">
      <c r="A188" s="2">
        <f t="shared" si="7"/>
        <v>370</v>
      </c>
      <c r="B188" s="37">
        <f ca="1" t="shared" si="8"/>
        <v>64.895</v>
      </c>
    </row>
    <row r="189" spans="1:2" ht="12.75">
      <c r="A189" s="2">
        <f t="shared" si="7"/>
        <v>372</v>
      </c>
      <c r="B189" s="37">
        <f ca="1" t="shared" si="8"/>
        <v>66.277</v>
      </c>
    </row>
    <row r="190" spans="1:2" ht="12.75">
      <c r="A190" s="2">
        <f t="shared" si="7"/>
        <v>374</v>
      </c>
      <c r="B190" s="37">
        <f ca="1" t="shared" si="8"/>
        <v>67.819</v>
      </c>
    </row>
    <row r="191" spans="1:2" ht="12.75">
      <c r="A191" s="2">
        <f t="shared" si="7"/>
        <v>376</v>
      </c>
      <c r="B191" s="37">
        <f ca="1" t="shared" si="8"/>
        <v>69.254</v>
      </c>
    </row>
    <row r="192" spans="1:2" ht="12.75">
      <c r="A192" s="2">
        <f t="shared" si="7"/>
        <v>378</v>
      </c>
      <c r="B192" s="37">
        <f ca="1" t="shared" si="8"/>
        <v>70.331</v>
      </c>
    </row>
    <row r="193" spans="1:2" ht="12.75">
      <c r="A193" s="2">
        <f t="shared" si="7"/>
        <v>380</v>
      </c>
      <c r="B193" s="37">
        <f ca="1" t="shared" si="8"/>
        <v>70.863</v>
      </c>
    </row>
    <row r="194" spans="1:2" ht="12.75">
      <c r="A194" s="2">
        <f t="shared" si="7"/>
        <v>382</v>
      </c>
      <c r="B194" s="37">
        <f ca="1" t="shared" si="8"/>
        <v>70.758</v>
      </c>
    </row>
    <row r="195" spans="1:2" ht="12.75">
      <c r="A195" s="2">
        <f t="shared" si="7"/>
        <v>384</v>
      </c>
      <c r="B195" s="37">
        <f ca="1" t="shared" si="8"/>
        <v>70.033</v>
      </c>
    </row>
    <row r="196" spans="1:2" ht="12.75">
      <c r="A196" s="2">
        <f t="shared" si="7"/>
        <v>386</v>
      </c>
      <c r="B196" s="37">
        <f ca="1" t="shared" si="8"/>
        <v>68.815</v>
      </c>
    </row>
    <row r="197" spans="1:2" ht="12.75">
      <c r="A197" s="2">
        <f t="shared" si="7"/>
        <v>388</v>
      </c>
      <c r="B197" s="37">
        <f ca="1" t="shared" si="8"/>
        <v>67.317</v>
      </c>
    </row>
    <row r="198" spans="1:2" ht="12.75">
      <c r="A198" s="2">
        <f t="shared" si="7"/>
        <v>390</v>
      </c>
      <c r="B198" s="37">
        <f ca="1" t="shared" si="8"/>
        <v>65.798</v>
      </c>
    </row>
    <row r="199" spans="1:2" ht="12.75">
      <c r="A199" s="2">
        <f t="shared" si="7"/>
        <v>392</v>
      </c>
      <c r="B199" s="37">
        <f ca="1" t="shared" si="8"/>
        <v>64.523</v>
      </c>
    </row>
    <row r="200" spans="1:2" ht="12.75">
      <c r="A200" s="2">
        <f t="shared" si="7"/>
        <v>394</v>
      </c>
      <c r="B200" s="37">
        <f ca="1" t="shared" si="8"/>
        <v>63.714</v>
      </c>
    </row>
    <row r="201" spans="1:2" ht="12.75">
      <c r="A201" s="2">
        <f t="shared" si="7"/>
        <v>396</v>
      </c>
      <c r="B201" s="37">
        <f ca="1" t="shared" si="8"/>
        <v>63.511</v>
      </c>
    </row>
    <row r="202" spans="1:2" ht="12.75">
      <c r="A202" s="2">
        <f t="shared" si="7"/>
        <v>398</v>
      </c>
      <c r="B202" s="37">
        <f ca="1" t="shared" si="8"/>
        <v>63.951</v>
      </c>
    </row>
    <row r="203" spans="1:2" ht="12.75">
      <c r="A203" s="2">
        <f t="shared" si="7"/>
        <v>400</v>
      </c>
      <c r="B203" s="37">
        <f ca="1" t="shared" si="8"/>
        <v>64.957</v>
      </c>
    </row>
    <row r="204" spans="1:2" ht="12.75">
      <c r="A204" s="2">
        <f t="shared" si="7"/>
        <v>402</v>
      </c>
      <c r="B204" s="37">
        <f ca="1" t="shared" si="8"/>
        <v>66.352</v>
      </c>
    </row>
    <row r="205" spans="1:2" ht="12.75">
      <c r="A205" s="2">
        <f t="shared" si="7"/>
        <v>404</v>
      </c>
      <c r="B205" s="37">
        <f ca="1" t="shared" si="8"/>
        <v>67.896</v>
      </c>
    </row>
    <row r="206" spans="1:2" ht="12.75">
      <c r="A206" s="2">
        <f t="shared" si="7"/>
        <v>406</v>
      </c>
      <c r="B206" s="37">
        <f ca="1" t="shared" si="8"/>
        <v>69.318</v>
      </c>
    </row>
    <row r="207" spans="1:2" ht="12.75">
      <c r="A207" s="2">
        <f t="shared" si="7"/>
        <v>408</v>
      </c>
      <c r="B207" s="37">
        <f ca="1" t="shared" si="8"/>
        <v>70.371</v>
      </c>
    </row>
    <row r="208" spans="1:2" ht="12.75">
      <c r="A208" s="2">
        <f t="shared" si="7"/>
        <v>410</v>
      </c>
      <c r="B208" s="37">
        <f ca="1" t="shared" si="8"/>
        <v>70.873</v>
      </c>
    </row>
    <row r="209" spans="1:2" ht="12.75">
      <c r="A209" s="2">
        <f t="shared" si="7"/>
        <v>412</v>
      </c>
      <c r="B209" s="37">
        <f ca="1" t="shared" si="8"/>
        <v>70.735</v>
      </c>
    </row>
    <row r="210" spans="1:2" ht="12.75">
      <c r="A210" s="2">
        <f t="shared" si="7"/>
        <v>414</v>
      </c>
      <c r="B210" s="37">
        <f ca="1" t="shared" si="8"/>
        <v>69.982</v>
      </c>
    </row>
    <row r="211" spans="1:2" ht="12.75">
      <c r="A211" s="2">
        <f t="shared" si="7"/>
        <v>416</v>
      </c>
      <c r="B211" s="37">
        <f ca="1" t="shared" si="8"/>
        <v>68.745</v>
      </c>
    </row>
    <row r="212" spans="1:2" ht="12.75">
      <c r="A212" s="2">
        <f t="shared" si="7"/>
        <v>418</v>
      </c>
      <c r="B212" s="37">
        <f ca="1" t="shared" si="8"/>
        <v>67.239</v>
      </c>
    </row>
    <row r="213" spans="1:2" ht="12.75">
      <c r="A213" s="2">
        <f t="shared" si="7"/>
        <v>420</v>
      </c>
      <c r="B213" s="37">
        <f ca="1" t="shared" si="8"/>
        <v>65.726</v>
      </c>
    </row>
    <row r="214" spans="1:2" ht="12.75">
      <c r="A214" s="2">
        <f t="shared" si="7"/>
        <v>422</v>
      </c>
      <c r="B214" s="37">
        <f ca="1" t="shared" si="8"/>
        <v>64.47</v>
      </c>
    </row>
    <row r="215" spans="1:2" ht="12.75">
      <c r="A215" s="2">
        <f t="shared" si="7"/>
        <v>424</v>
      </c>
      <c r="B215" s="37">
        <f ca="1" t="shared" si="8"/>
        <v>63.688</v>
      </c>
    </row>
    <row r="216" spans="1:2" ht="12.75">
      <c r="A216" s="2">
        <f t="shared" si="7"/>
        <v>426</v>
      </c>
      <c r="B216" s="37">
        <f ca="1" t="shared" si="8"/>
        <v>63.518</v>
      </c>
    </row>
    <row r="217" spans="1:2" ht="12.75">
      <c r="A217" s="2">
        <f t="shared" si="7"/>
        <v>428</v>
      </c>
      <c r="B217" s="37">
        <f ca="1" t="shared" si="8"/>
        <v>63.989</v>
      </c>
    </row>
    <row r="218" spans="1:2" ht="12.75">
      <c r="A218" s="2">
        <f t="shared" si="7"/>
        <v>430</v>
      </c>
      <c r="B218" s="37">
        <f ca="1" t="shared" si="8"/>
        <v>65.019</v>
      </c>
    </row>
    <row r="219" spans="1:2" ht="12.75">
      <c r="A219" s="2">
        <f t="shared" si="7"/>
        <v>432</v>
      </c>
      <c r="B219" s="37">
        <f ca="1" t="shared" si="8"/>
        <v>66.428</v>
      </c>
    </row>
    <row r="220" spans="1:2" ht="12.75">
      <c r="A220" s="2">
        <f t="shared" si="7"/>
        <v>434</v>
      </c>
      <c r="B220" s="37">
        <f ca="1" t="shared" si="8"/>
        <v>67.972</v>
      </c>
    </row>
    <row r="221" spans="1:2" ht="12.75">
      <c r="A221" s="2">
        <f t="shared" si="7"/>
        <v>436</v>
      </c>
      <c r="B221" s="37">
        <f ca="1" t="shared" si="8"/>
        <v>69.381</v>
      </c>
    </row>
    <row r="222" spans="1:2" ht="12.75">
      <c r="A222" s="2">
        <f t="shared" si="7"/>
        <v>438</v>
      </c>
      <c r="B222" s="37">
        <f ca="1" t="shared" si="8"/>
        <v>70.411</v>
      </c>
    </row>
    <row r="223" spans="1:2" ht="12.75">
      <c r="A223" s="2">
        <f t="shared" si="7"/>
        <v>440</v>
      </c>
      <c r="B223" s="37">
        <f ca="1" t="shared" si="8"/>
        <v>70.882</v>
      </c>
    </row>
    <row r="224" spans="1:2" ht="12.75">
      <c r="A224" s="2">
        <f t="shared" si="7"/>
        <v>442</v>
      </c>
      <c r="B224" s="37">
        <f ca="1" t="shared" si="8"/>
        <v>70.712</v>
      </c>
    </row>
    <row r="225" spans="1:2" ht="12.75">
      <c r="A225" s="2">
        <f t="shared" si="7"/>
        <v>444</v>
      </c>
      <c r="B225" s="37">
        <f ca="1" t="shared" si="8"/>
        <v>69.93</v>
      </c>
    </row>
    <row r="226" spans="1:2" ht="12.75">
      <c r="A226" s="2">
        <f t="shared" si="7"/>
        <v>446</v>
      </c>
      <c r="B226" s="37">
        <f ca="1" t="shared" si="8"/>
        <v>68.674</v>
      </c>
    </row>
    <row r="227" spans="1:2" ht="12.75">
      <c r="A227" s="2">
        <f t="shared" si="7"/>
        <v>448</v>
      </c>
      <c r="B227" s="37">
        <f ca="1" t="shared" si="8"/>
        <v>67.161</v>
      </c>
    </row>
    <row r="228" spans="1:2" ht="12.75">
      <c r="A228" s="2">
        <f t="shared" si="7"/>
        <v>450</v>
      </c>
      <c r="B228" s="37">
        <f ca="1" t="shared" si="8"/>
        <v>65.655</v>
      </c>
    </row>
    <row r="229" spans="1:2" ht="12.75">
      <c r="A229" s="2">
        <f t="shared" si="7"/>
        <v>452</v>
      </c>
      <c r="B229" s="37">
        <f ca="1" t="shared" si="8"/>
        <v>64.418</v>
      </c>
    </row>
    <row r="230" spans="1:2" ht="12.75">
      <c r="A230" s="2">
        <f t="shared" si="7"/>
        <v>454</v>
      </c>
      <c r="B230" s="37">
        <f ca="1" t="shared" si="8"/>
        <v>63.665</v>
      </c>
    </row>
    <row r="231" spans="1:2" ht="12.75">
      <c r="A231" s="2">
        <f t="shared" si="7"/>
        <v>456</v>
      </c>
      <c r="B231" s="37">
        <f ca="1" t="shared" si="8"/>
        <v>63.527</v>
      </c>
    </row>
    <row r="232" spans="1:2" ht="12.75">
      <c r="A232" s="2">
        <f t="shared" si="7"/>
        <v>458</v>
      </c>
      <c r="B232" s="37">
        <f ca="1" t="shared" si="8"/>
        <v>64.029</v>
      </c>
    </row>
    <row r="233" spans="1:2" ht="12.75">
      <c r="A233" s="2">
        <f t="shared" si="7"/>
        <v>460</v>
      </c>
      <c r="B233" s="37">
        <f ca="1" t="shared" si="8"/>
        <v>65.082</v>
      </c>
    </row>
    <row r="234" spans="1:2" ht="12.75">
      <c r="A234" s="2">
        <f t="shared" si="7"/>
        <v>462</v>
      </c>
      <c r="B234" s="37">
        <f ca="1" t="shared" si="8"/>
        <v>66.504</v>
      </c>
    </row>
    <row r="235" spans="1:2" ht="12.75">
      <c r="A235" s="2">
        <f t="shared" si="7"/>
        <v>464</v>
      </c>
      <c r="B235" s="37">
        <f ca="1" t="shared" si="8"/>
        <v>68.048</v>
      </c>
    </row>
    <row r="236" spans="1:2" ht="12.75">
      <c r="A236" s="2">
        <f t="shared" si="7"/>
        <v>466</v>
      </c>
      <c r="B236" s="37">
        <f ca="1" t="shared" si="8"/>
        <v>69.443</v>
      </c>
    </row>
    <row r="237" spans="1:2" ht="12.75">
      <c r="A237" s="2">
        <f t="shared" si="7"/>
        <v>468</v>
      </c>
      <c r="B237" s="37">
        <f ca="1" t="shared" si="8"/>
        <v>70.449</v>
      </c>
    </row>
    <row r="238" spans="1:2" ht="12.75">
      <c r="A238" s="2">
        <f t="shared" si="7"/>
        <v>470</v>
      </c>
      <c r="B238" s="37">
        <f ca="1" t="shared" si="8"/>
        <v>70.889</v>
      </c>
    </row>
    <row r="239" spans="1:2" ht="12.75">
      <c r="A239" s="2">
        <f t="shared" si="7"/>
        <v>472</v>
      </c>
      <c r="B239" s="37">
        <f ca="1" t="shared" si="8"/>
        <v>70.686</v>
      </c>
    </row>
    <row r="240" spans="1:2" ht="12.75">
      <c r="A240" s="2">
        <f t="shared" si="7"/>
        <v>474</v>
      </c>
      <c r="B240" s="37">
        <f ca="1" t="shared" si="8"/>
        <v>69.877</v>
      </c>
    </row>
    <row r="241" spans="1:2" ht="12.75">
      <c r="A241" s="2">
        <f t="shared" si="7"/>
        <v>476</v>
      </c>
      <c r="B241" s="37">
        <f ca="1" t="shared" si="8"/>
        <v>68.602</v>
      </c>
    </row>
    <row r="242" spans="1:2" ht="12.75">
      <c r="A242" s="2">
        <f t="shared" si="7"/>
        <v>478</v>
      </c>
      <c r="B242" s="37">
        <f ca="1" t="shared" si="8"/>
        <v>67.083</v>
      </c>
    </row>
    <row r="243" spans="1:2" ht="12.75">
      <c r="A243" s="2">
        <f t="shared" si="7"/>
        <v>480</v>
      </c>
      <c r="B243" s="37">
        <f ca="1" t="shared" si="8"/>
        <v>65.585</v>
      </c>
    </row>
    <row r="244" spans="1:2" ht="12.75">
      <c r="A244" s="2">
        <f t="shared" si="7"/>
        <v>482</v>
      </c>
      <c r="B244" s="37">
        <f ca="1" t="shared" si="8"/>
        <v>64.367</v>
      </c>
    </row>
    <row r="245" spans="1:2" ht="12.75">
      <c r="A245" s="2">
        <f t="shared" si="7"/>
        <v>484</v>
      </c>
      <c r="B245" s="37">
        <f ca="1" t="shared" si="8"/>
        <v>63.642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3" sqref="A3:B15"/>
    </sheetView>
  </sheetViews>
  <sheetFormatPr defaultColWidth="9.28125" defaultRowHeight="12.75"/>
  <cols>
    <col min="1" max="1" width="9.28125" style="2" customWidth="1"/>
    <col min="2" max="2" width="9.28125" style="27" customWidth="1"/>
    <col min="3" max="3" width="9.28125" style="43" customWidth="1"/>
    <col min="4" max="16384" width="9.28125" style="2" customWidth="1"/>
  </cols>
  <sheetData>
    <row r="1" spans="1:4" ht="12.75">
      <c r="A1" s="1" t="s">
        <v>2</v>
      </c>
      <c r="B1" s="25" t="s">
        <v>3</v>
      </c>
      <c r="C1" s="42" t="s">
        <v>56</v>
      </c>
      <c r="D1" s="3"/>
    </row>
    <row r="2" spans="1:5" ht="12.75">
      <c r="A2" s="1" t="s">
        <v>0</v>
      </c>
      <c r="B2" s="25" t="s">
        <v>1</v>
      </c>
      <c r="C2" s="42" t="s">
        <v>57</v>
      </c>
      <c r="D2" s="19">
        <v>1</v>
      </c>
      <c r="E2" s="2" t="s">
        <v>41</v>
      </c>
    </row>
    <row r="3" spans="1:5" ht="12.75">
      <c r="A3" s="2">
        <f>D10</f>
        <v>0</v>
      </c>
      <c r="B3" s="26">
        <f>ROUND(D$2*NORMDIST(A3,D$3,D$4,FALSE)+D$5,D$13)</f>
        <v>0</v>
      </c>
      <c r="C3" s="43">
        <f ca="1">ROUND(MAX(0,B3+NORMSINV(RAND())*SQRT(B3*$D$12)),0)</f>
        <v>0</v>
      </c>
      <c r="D3" s="6">
        <v>4.4</v>
      </c>
      <c r="E3" s="2" t="s">
        <v>42</v>
      </c>
    </row>
    <row r="4" spans="1:7" ht="12.75">
      <c r="A4" s="2">
        <f>ROUND(A3+D$11,3)</f>
        <v>1</v>
      </c>
      <c r="B4" s="26">
        <f aca="true" t="shared" si="0" ref="B4:B15">ROUND(D$2*NORMDIST(A4,D$3,D$4,FALSE)+D$5,D$13)</f>
        <v>0.0012</v>
      </c>
      <c r="C4" s="43">
        <f aca="true" ca="1" t="shared" si="1" ref="C4:C15">ROUND(MAX(0,B4+NORMSINV(RAND())*SQRT(B4*$D$12)),0)</f>
        <v>0</v>
      </c>
      <c r="D4" s="6">
        <v>1</v>
      </c>
      <c r="E4" s="7" t="s">
        <v>40</v>
      </c>
      <c r="F4" s="7"/>
      <c r="G4" s="7"/>
    </row>
    <row r="5" spans="1:7" ht="12.75">
      <c r="A5" s="2">
        <f aca="true" t="shared" si="2" ref="A5:A15">ROUND(A4+D$11,3)</f>
        <v>2</v>
      </c>
      <c r="B5" s="26">
        <f t="shared" si="0"/>
        <v>0.0224</v>
      </c>
      <c r="C5" s="43">
        <f ca="1" t="shared" si="1"/>
        <v>0</v>
      </c>
      <c r="D5" s="6">
        <v>0</v>
      </c>
      <c r="E5" s="7" t="s">
        <v>43</v>
      </c>
      <c r="F5" s="7"/>
      <c r="G5" s="7"/>
    </row>
    <row r="6" spans="1:4" ht="12.75">
      <c r="A6" s="2">
        <f t="shared" si="2"/>
        <v>3</v>
      </c>
      <c r="B6" s="26">
        <f t="shared" si="0"/>
        <v>0.1497</v>
      </c>
      <c r="C6" s="43">
        <f ca="1" t="shared" si="1"/>
        <v>0</v>
      </c>
      <c r="D6" s="7"/>
    </row>
    <row r="7" spans="1:5" ht="12.75">
      <c r="A7" s="2">
        <f t="shared" si="2"/>
        <v>4</v>
      </c>
      <c r="B7" s="26">
        <f t="shared" si="0"/>
        <v>0.3683</v>
      </c>
      <c r="C7" s="43">
        <f ca="1" t="shared" si="1"/>
        <v>0</v>
      </c>
      <c r="D7" s="8">
        <f>COUNT(B3:B102)</f>
        <v>13</v>
      </c>
      <c r="E7" s="2" t="s">
        <v>8</v>
      </c>
    </row>
    <row r="8" spans="1:4" ht="12.75">
      <c r="A8" s="2">
        <f t="shared" si="2"/>
        <v>5</v>
      </c>
      <c r="B8" s="26">
        <f t="shared" si="0"/>
        <v>0.3332</v>
      </c>
      <c r="C8" s="43">
        <f ca="1" t="shared" si="1"/>
        <v>0</v>
      </c>
      <c r="D8" s="7"/>
    </row>
    <row r="9" spans="1:5" ht="12.75">
      <c r="A9" s="2">
        <f t="shared" si="2"/>
        <v>6</v>
      </c>
      <c r="B9" s="26">
        <f t="shared" si="0"/>
        <v>0.1109</v>
      </c>
      <c r="C9" s="43">
        <f ca="1">ROUND(MAX(0,B9+NORMSINV(RAND())*SQRT(B9*$D$12)),0)</f>
        <v>0</v>
      </c>
      <c r="D9" s="10"/>
      <c r="E9" s="3"/>
    </row>
    <row r="10" spans="1:5" ht="12.75">
      <c r="A10" s="2">
        <f t="shared" si="2"/>
        <v>7</v>
      </c>
      <c r="B10" s="26">
        <f t="shared" si="0"/>
        <v>0.0136</v>
      </c>
      <c r="C10" s="43">
        <f ca="1" t="shared" si="1"/>
        <v>0</v>
      </c>
      <c r="D10" s="11">
        <v>0</v>
      </c>
      <c r="E10" s="7" t="s">
        <v>9</v>
      </c>
    </row>
    <row r="11" spans="1:5" ht="12.75">
      <c r="A11" s="2">
        <f t="shared" si="2"/>
        <v>8</v>
      </c>
      <c r="B11" s="26">
        <f t="shared" si="0"/>
        <v>0.0006</v>
      </c>
      <c r="C11" s="43">
        <f ca="1" t="shared" si="1"/>
        <v>0</v>
      </c>
      <c r="D11" s="11">
        <v>1</v>
      </c>
      <c r="E11" s="7" t="s">
        <v>10</v>
      </c>
    </row>
    <row r="12" spans="1:5" ht="12.75">
      <c r="A12" s="2">
        <f t="shared" si="2"/>
        <v>9</v>
      </c>
      <c r="B12" s="26">
        <f t="shared" si="0"/>
        <v>0</v>
      </c>
      <c r="C12" s="43">
        <f ca="1" t="shared" si="1"/>
        <v>0</v>
      </c>
      <c r="D12" s="11">
        <v>0</v>
      </c>
      <c r="E12" s="7" t="s">
        <v>11</v>
      </c>
    </row>
    <row r="13" spans="1:5" ht="12.75">
      <c r="A13" s="2">
        <f t="shared" si="2"/>
        <v>10</v>
      </c>
      <c r="B13" s="26">
        <f t="shared" si="0"/>
        <v>0</v>
      </c>
      <c r="C13" s="43">
        <f ca="1" t="shared" si="1"/>
        <v>0</v>
      </c>
      <c r="D13" s="11">
        <v>4</v>
      </c>
      <c r="E13" s="7" t="s">
        <v>36</v>
      </c>
    </row>
    <row r="14" spans="1:3" ht="12.75">
      <c r="A14" s="2">
        <f t="shared" si="2"/>
        <v>11</v>
      </c>
      <c r="B14" s="26">
        <f t="shared" si="0"/>
        <v>0</v>
      </c>
      <c r="C14" s="43">
        <f ca="1" t="shared" si="1"/>
        <v>0</v>
      </c>
    </row>
    <row r="15" spans="1:3" ht="12.75">
      <c r="A15" s="2">
        <f t="shared" si="2"/>
        <v>12</v>
      </c>
      <c r="B15" s="26">
        <f t="shared" si="0"/>
        <v>0</v>
      </c>
      <c r="C15" s="43">
        <f ca="1" t="shared" si="1"/>
        <v>0</v>
      </c>
    </row>
    <row r="16" ht="12.75">
      <c r="B16" s="26"/>
    </row>
    <row r="17" ht="12.75">
      <c r="B17" s="26"/>
    </row>
    <row r="18" ht="12.75">
      <c r="B18" s="26"/>
    </row>
    <row r="19" ht="12.75">
      <c r="B19" s="26"/>
    </row>
    <row r="20" ht="12.75">
      <c r="B20" s="26"/>
    </row>
    <row r="21" ht="12.75">
      <c r="B21" s="26"/>
    </row>
    <row r="22" ht="12.75">
      <c r="B22" s="26"/>
    </row>
    <row r="23" ht="12.75">
      <c r="B23" s="26"/>
    </row>
    <row r="24" ht="12.75">
      <c r="B24" s="26"/>
    </row>
    <row r="25" ht="12.75">
      <c r="B25" s="26"/>
    </row>
    <row r="26" ht="12.75">
      <c r="B26" s="26"/>
    </row>
    <row r="27" ht="12.75">
      <c r="B27" s="26"/>
    </row>
    <row r="28" ht="12.75">
      <c r="B28" s="26"/>
    </row>
    <row r="29" ht="12.75">
      <c r="B29" s="26"/>
    </row>
    <row r="30" ht="12.75">
      <c r="B30" s="26"/>
    </row>
    <row r="31" ht="12.75">
      <c r="B31" s="26"/>
    </row>
    <row r="32" ht="12.75">
      <c r="B32" s="26"/>
    </row>
    <row r="33" ht="12.75">
      <c r="B33" s="26"/>
    </row>
    <row r="34" ht="12.75">
      <c r="B34" s="26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  <row r="44" ht="12.75">
      <c r="B44" s="26"/>
    </row>
    <row r="45" ht="12.75">
      <c r="B45" s="26"/>
    </row>
    <row r="46" ht="12.75">
      <c r="B46" s="26"/>
    </row>
    <row r="47" ht="12.75">
      <c r="B47" s="26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G7" sqref="G7"/>
    </sheetView>
  </sheetViews>
  <sheetFormatPr defaultColWidth="9.28125" defaultRowHeight="12.75"/>
  <cols>
    <col min="1" max="1" width="9.28125" style="2" customWidth="1"/>
    <col min="2" max="2" width="12.8515625" style="23" customWidth="1"/>
    <col min="3" max="3" width="9.28125" style="2" customWidth="1"/>
    <col min="4" max="4" width="13.7109375" style="2" customWidth="1"/>
    <col min="5" max="5" width="9.421875" style="2" customWidth="1"/>
    <col min="6" max="16384" width="9.28125" style="2" customWidth="1"/>
  </cols>
  <sheetData>
    <row r="1" spans="1:7" ht="12.75">
      <c r="A1" s="1" t="s">
        <v>2</v>
      </c>
      <c r="B1" s="21" t="s">
        <v>3</v>
      </c>
      <c r="C1" s="5"/>
      <c r="D1" s="5"/>
      <c r="E1" s="5"/>
      <c r="F1" s="5"/>
      <c r="G1" s="3"/>
    </row>
    <row r="2" spans="1:8" ht="15" customHeight="1">
      <c r="A2" s="1" t="s">
        <v>0</v>
      </c>
      <c r="B2" s="21" t="s">
        <v>85</v>
      </c>
      <c r="C2" s="2" t="s">
        <v>86</v>
      </c>
      <c r="D2" s="21" t="s">
        <v>87</v>
      </c>
      <c r="E2" s="2" t="s">
        <v>88</v>
      </c>
      <c r="F2" s="39" t="s">
        <v>89</v>
      </c>
      <c r="G2" s="4">
        <v>5418</v>
      </c>
      <c r="H2" s="2" t="s">
        <v>83</v>
      </c>
    </row>
    <row r="3" spans="1:8" ht="12.75">
      <c r="A3" s="2">
        <f>G12</f>
        <v>48</v>
      </c>
      <c r="B3" s="22">
        <f>$G$2*NORMDIST(A3,$G$3,$G$4,FALSE)</f>
        <v>2.212233232619281E-13</v>
      </c>
      <c r="C3" s="2">
        <f ca="1">ROUND(MAX(0,B3+$G$14*SQRT(B3)*NORMSINV(RAND())),$G$15)</f>
        <v>0</v>
      </c>
      <c r="D3" s="22">
        <f>$G$5*NORMDIST(A3,$G$6,$G$7,FALSE)</f>
        <v>2.1188192535093535E-24</v>
      </c>
      <c r="E3" s="2">
        <f ca="1">ROUND(MAX(0,D3+$G$14*SQRT(D3)*NORMSINV(RAND())),$G$15)</f>
        <v>0</v>
      </c>
      <c r="F3" s="44">
        <f>C3+E3</f>
        <v>0</v>
      </c>
      <c r="G3" s="6">
        <v>65</v>
      </c>
      <c r="H3" s="2" t="s">
        <v>79</v>
      </c>
    </row>
    <row r="4" spans="1:10" ht="12.75">
      <c r="A4" s="2">
        <f aca="true" t="shared" si="0" ref="A4:A35">ROUND(A3+G$13,3)</f>
        <v>49</v>
      </c>
      <c r="B4" s="22">
        <f aca="true" t="shared" si="1" ref="B4:B52">$G$2*NORMDIST(A4,$G$3,$G$4,FALSE)</f>
        <v>1.368660236530144E-11</v>
      </c>
      <c r="C4" s="2">
        <f aca="true" ca="1" t="shared" si="2" ref="C4:C52">ROUND(MAX(0,B4+$G$14*SQRT(B4)*NORMSINV(RAND())),$G$15)</f>
        <v>0</v>
      </c>
      <c r="D4" s="22">
        <f aca="true" t="shared" si="3" ref="D4:D52">$G$5*NORMDIST(A4,$G$6,$G$7,FALSE)</f>
        <v>4.575375590520805E-22</v>
      </c>
      <c r="E4" s="2">
        <f aca="true" ca="1" t="shared" si="4" ref="E4:E52">ROUND(MAX(0,D4+$G$14*SQRT(D4)*NORMSINV(RAND())),$G$15)</f>
        <v>0</v>
      </c>
      <c r="F4" s="44">
        <f aca="true" t="shared" si="5" ref="F4:F52">C4+E4</f>
        <v>0</v>
      </c>
      <c r="G4" s="16">
        <v>2</v>
      </c>
      <c r="H4" s="7" t="s">
        <v>80</v>
      </c>
      <c r="I4" s="7"/>
      <c r="J4" s="7"/>
    </row>
    <row r="5" spans="1:10" ht="12.75">
      <c r="A5" s="2">
        <f t="shared" si="0"/>
        <v>50</v>
      </c>
      <c r="B5" s="22">
        <f t="shared" si="1"/>
        <v>6.594574323975588E-10</v>
      </c>
      <c r="C5" s="2">
        <f ca="1" t="shared" si="2"/>
        <v>0</v>
      </c>
      <c r="D5" s="22">
        <f t="shared" si="3"/>
        <v>7.694598626706419E-20</v>
      </c>
      <c r="E5" s="2">
        <f ca="1" t="shared" si="4"/>
        <v>0</v>
      </c>
      <c r="F5" s="44">
        <f t="shared" si="5"/>
        <v>0</v>
      </c>
      <c r="G5" s="6">
        <v>2000</v>
      </c>
      <c r="H5" s="7" t="s">
        <v>84</v>
      </c>
      <c r="I5" s="7"/>
      <c r="J5" s="7"/>
    </row>
    <row r="6" spans="1:8" ht="12.75">
      <c r="A6" s="2">
        <f t="shared" si="0"/>
        <v>51</v>
      </c>
      <c r="B6" s="22">
        <f t="shared" si="1"/>
        <v>2.4745957586259685E-08</v>
      </c>
      <c r="C6" s="2">
        <f ca="1" t="shared" si="2"/>
        <v>0</v>
      </c>
      <c r="D6" s="22">
        <f t="shared" si="3"/>
        <v>1.007793539430001E-17</v>
      </c>
      <c r="E6" s="2">
        <f ca="1" t="shared" si="4"/>
        <v>0</v>
      </c>
      <c r="F6" s="44">
        <f t="shared" si="5"/>
        <v>0</v>
      </c>
      <c r="G6" s="6">
        <v>70</v>
      </c>
      <c r="H6" s="7" t="s">
        <v>81</v>
      </c>
    </row>
    <row r="7" spans="1:8" ht="12.75">
      <c r="A7" s="2">
        <f t="shared" si="0"/>
        <v>52</v>
      </c>
      <c r="B7" s="22">
        <f t="shared" si="1"/>
        <v>7.231828869392564E-07</v>
      </c>
      <c r="C7" s="2">
        <f ca="1" t="shared" si="2"/>
        <v>0</v>
      </c>
      <c r="D7" s="22">
        <f t="shared" si="3"/>
        <v>1.0279773571668915E-15</v>
      </c>
      <c r="E7" s="2">
        <f ca="1" t="shared" si="4"/>
        <v>0</v>
      </c>
      <c r="F7" s="44">
        <f t="shared" si="5"/>
        <v>0</v>
      </c>
      <c r="G7" s="6">
        <v>2</v>
      </c>
      <c r="H7" s="7" t="s">
        <v>82</v>
      </c>
    </row>
    <row r="8" spans="1:8" ht="12.75">
      <c r="A8" s="2">
        <f t="shared" si="0"/>
        <v>53</v>
      </c>
      <c r="B8" s="22">
        <f t="shared" si="1"/>
        <v>1.645956664017128E-05</v>
      </c>
      <c r="C8" s="2">
        <f ca="1" t="shared" si="2"/>
        <v>0</v>
      </c>
      <c r="D8" s="22">
        <f t="shared" si="3"/>
        <v>8.16623563166955E-14</v>
      </c>
      <c r="E8" s="2">
        <f ca="1" t="shared" si="4"/>
        <v>0</v>
      </c>
      <c r="F8" s="44">
        <f t="shared" si="5"/>
        <v>0</v>
      </c>
      <c r="G8" s="7"/>
      <c r="H8" s="7"/>
    </row>
    <row r="9" spans="1:8" ht="12.75">
      <c r="A9" s="2">
        <f t="shared" si="0"/>
        <v>54</v>
      </c>
      <c r="B9" s="22">
        <f t="shared" si="1"/>
        <v>0.00029175279955249734</v>
      </c>
      <c r="C9" s="2">
        <f ca="1" t="shared" si="2"/>
        <v>0</v>
      </c>
      <c r="D9" s="22">
        <f t="shared" si="3"/>
        <v>5.052271083536892E-12</v>
      </c>
      <c r="E9" s="2">
        <f ca="1" t="shared" si="4"/>
        <v>0</v>
      </c>
      <c r="F9" s="44">
        <f t="shared" si="5"/>
        <v>0</v>
      </c>
      <c r="G9" s="8">
        <f>COUNT(B3:B100)</f>
        <v>50</v>
      </c>
      <c r="H9" s="2" t="s">
        <v>8</v>
      </c>
    </row>
    <row r="10" spans="1:7" ht="12.75">
      <c r="A10" s="2">
        <f t="shared" si="0"/>
        <v>55</v>
      </c>
      <c r="B10" s="22">
        <f t="shared" si="1"/>
        <v>0.004027523165415213</v>
      </c>
      <c r="C10" s="2">
        <f ca="1" t="shared" si="2"/>
        <v>0</v>
      </c>
      <c r="D10" s="22">
        <f t="shared" si="3"/>
        <v>2.4343205330290095E-10</v>
      </c>
      <c r="E10" s="2">
        <f ca="1" t="shared" si="4"/>
        <v>0</v>
      </c>
      <c r="F10" s="44">
        <f t="shared" si="5"/>
        <v>0</v>
      </c>
      <c r="G10" s="7"/>
    </row>
    <row r="11" spans="1:8" ht="12.75">
      <c r="A11" s="2">
        <f t="shared" si="0"/>
        <v>56</v>
      </c>
      <c r="B11" s="22">
        <f t="shared" si="1"/>
        <v>0.04329995465860693</v>
      </c>
      <c r="C11" s="2">
        <f ca="1" t="shared" si="2"/>
        <v>0</v>
      </c>
      <c r="D11" s="22">
        <f t="shared" si="3"/>
        <v>9.134720408364593E-09</v>
      </c>
      <c r="E11" s="2">
        <f ca="1" t="shared" si="4"/>
        <v>0</v>
      </c>
      <c r="F11" s="44">
        <f t="shared" si="5"/>
        <v>0</v>
      </c>
      <c r="G11" s="10"/>
      <c r="H11" s="3"/>
    </row>
    <row r="12" spans="1:8" ht="12.75">
      <c r="A12" s="2">
        <f t="shared" si="0"/>
        <v>57</v>
      </c>
      <c r="B12" s="22">
        <f t="shared" si="1"/>
        <v>0.3625460815970744</v>
      </c>
      <c r="C12" s="2">
        <f ca="1" t="shared" si="2"/>
        <v>0</v>
      </c>
      <c r="D12" s="22">
        <f t="shared" si="3"/>
        <v>2.6695566147628513E-07</v>
      </c>
      <c r="E12" s="2">
        <f ca="1" t="shared" si="4"/>
        <v>0</v>
      </c>
      <c r="F12" s="44">
        <f t="shared" si="5"/>
        <v>0</v>
      </c>
      <c r="G12" s="11">
        <v>48</v>
      </c>
      <c r="H12" s="7" t="s">
        <v>9</v>
      </c>
    </row>
    <row r="13" spans="1:8" ht="12.75">
      <c r="A13" s="2">
        <f t="shared" si="0"/>
        <v>58</v>
      </c>
      <c r="B13" s="22">
        <f t="shared" si="1"/>
        <v>2.364097420878964</v>
      </c>
      <c r="C13" s="2">
        <f ca="1" t="shared" si="2"/>
        <v>2</v>
      </c>
      <c r="D13" s="22">
        <f t="shared" si="3"/>
        <v>6.075882849823285E-06</v>
      </c>
      <c r="E13" s="2">
        <f ca="1" t="shared" si="4"/>
        <v>0</v>
      </c>
      <c r="F13" s="44">
        <f t="shared" si="5"/>
        <v>2</v>
      </c>
      <c r="G13" s="11">
        <v>1</v>
      </c>
      <c r="H13" s="7" t="s">
        <v>10</v>
      </c>
    </row>
    <row r="14" spans="1:8" ht="12.75">
      <c r="A14" s="2">
        <f t="shared" si="0"/>
        <v>59</v>
      </c>
      <c r="B14" s="22">
        <f t="shared" si="1"/>
        <v>12.00587734794006</v>
      </c>
      <c r="C14" s="2">
        <f ca="1" t="shared" si="2"/>
        <v>12</v>
      </c>
      <c r="D14" s="22">
        <f t="shared" si="3"/>
        <v>0.00010769760042543274</v>
      </c>
      <c r="E14" s="2">
        <f ca="1" t="shared" si="4"/>
        <v>0</v>
      </c>
      <c r="F14" s="44">
        <f t="shared" si="5"/>
        <v>12</v>
      </c>
      <c r="G14" s="11">
        <v>0</v>
      </c>
      <c r="H14" s="7" t="s">
        <v>11</v>
      </c>
    </row>
    <row r="15" spans="1:8" ht="12.75">
      <c r="A15" s="2">
        <f t="shared" si="0"/>
        <v>60</v>
      </c>
      <c r="B15" s="22">
        <f t="shared" si="1"/>
        <v>47.484166037077166</v>
      </c>
      <c r="C15" s="2">
        <f ca="1" t="shared" si="2"/>
        <v>47</v>
      </c>
      <c r="D15" s="22">
        <f t="shared" si="3"/>
        <v>0.0014867195147342978</v>
      </c>
      <c r="E15" s="2">
        <f ca="1" t="shared" si="4"/>
        <v>0</v>
      </c>
      <c r="F15" s="44">
        <f t="shared" si="5"/>
        <v>47</v>
      </c>
      <c r="G15" s="11">
        <v>0</v>
      </c>
      <c r="H15" s="7" t="s">
        <v>36</v>
      </c>
    </row>
    <row r="16" spans="1:6" ht="12.75">
      <c r="A16" s="2">
        <f t="shared" si="0"/>
        <v>61</v>
      </c>
      <c r="B16" s="22">
        <f t="shared" si="1"/>
        <v>146.26152828422642</v>
      </c>
      <c r="C16" s="2">
        <f ca="1" t="shared" si="2"/>
        <v>146</v>
      </c>
      <c r="D16" s="22">
        <f t="shared" si="3"/>
        <v>0.015983741106905473</v>
      </c>
      <c r="E16" s="2">
        <f ca="1" t="shared" si="4"/>
        <v>0</v>
      </c>
      <c r="F16" s="44">
        <f t="shared" si="5"/>
        <v>146</v>
      </c>
    </row>
    <row r="17" spans="1:6" ht="12.75">
      <c r="A17" s="2">
        <f t="shared" si="0"/>
        <v>62</v>
      </c>
      <c r="B17" s="22">
        <f t="shared" si="1"/>
        <v>350.86316665890064</v>
      </c>
      <c r="C17" s="2">
        <f ca="1" t="shared" si="2"/>
        <v>351</v>
      </c>
      <c r="D17" s="22">
        <f t="shared" si="3"/>
        <v>0.13383022576488535</v>
      </c>
      <c r="E17" s="2">
        <f ca="1" t="shared" si="4"/>
        <v>0</v>
      </c>
      <c r="F17" s="44">
        <f t="shared" si="5"/>
        <v>351</v>
      </c>
    </row>
    <row r="18" spans="1:6" ht="12.75">
      <c r="A18" s="2">
        <f t="shared" si="0"/>
        <v>63</v>
      </c>
      <c r="B18" s="22">
        <f t="shared" si="1"/>
        <v>655.4986927223594</v>
      </c>
      <c r="C18" s="2">
        <f ca="1" t="shared" si="2"/>
        <v>655</v>
      </c>
      <c r="D18" s="22">
        <f t="shared" si="3"/>
        <v>0.8726826950457599</v>
      </c>
      <c r="E18" s="2">
        <f ca="1" t="shared" si="4"/>
        <v>1</v>
      </c>
      <c r="F18" s="44">
        <f t="shared" si="5"/>
        <v>656</v>
      </c>
    </row>
    <row r="19" spans="1:6" ht="12.75">
      <c r="A19" s="2">
        <f t="shared" si="0"/>
        <v>64</v>
      </c>
      <c r="B19" s="22">
        <f t="shared" si="1"/>
        <v>953.7449702044872</v>
      </c>
      <c r="C19" s="2">
        <f ca="1" t="shared" si="2"/>
        <v>954</v>
      </c>
      <c r="D19" s="22">
        <f t="shared" si="3"/>
        <v>4.431848411938007</v>
      </c>
      <c r="E19" s="2">
        <f ca="1" t="shared" si="4"/>
        <v>4</v>
      </c>
      <c r="F19" s="44">
        <f t="shared" si="5"/>
        <v>958</v>
      </c>
    </row>
    <row r="20" spans="1:6" ht="12.75">
      <c r="A20" s="2">
        <f t="shared" si="0"/>
        <v>65</v>
      </c>
      <c r="B20" s="22">
        <f t="shared" si="1"/>
        <v>1080.734637607481</v>
      </c>
      <c r="C20" s="2">
        <f ca="1" t="shared" si="2"/>
        <v>1081</v>
      </c>
      <c r="D20" s="22">
        <f t="shared" si="3"/>
        <v>17.528300493568537</v>
      </c>
      <c r="E20" s="2">
        <f ca="1" t="shared" si="4"/>
        <v>18</v>
      </c>
      <c r="F20" s="44">
        <f t="shared" si="5"/>
        <v>1099</v>
      </c>
    </row>
    <row r="21" spans="1:6" ht="12.75">
      <c r="A21" s="2">
        <f t="shared" si="0"/>
        <v>66</v>
      </c>
      <c r="B21" s="22">
        <f t="shared" si="1"/>
        <v>953.7449702044872</v>
      </c>
      <c r="C21" s="2">
        <f ca="1" t="shared" si="2"/>
        <v>954</v>
      </c>
      <c r="D21" s="22">
        <f t="shared" si="3"/>
        <v>53.99096651318805</v>
      </c>
      <c r="E21" s="2">
        <f ca="1" t="shared" si="4"/>
        <v>54</v>
      </c>
      <c r="F21" s="44">
        <f t="shared" si="5"/>
        <v>1008</v>
      </c>
    </row>
    <row r="22" spans="1:6" ht="12.75">
      <c r="A22" s="2">
        <f t="shared" si="0"/>
        <v>67</v>
      </c>
      <c r="B22" s="22">
        <f t="shared" si="1"/>
        <v>655.4986927223594</v>
      </c>
      <c r="C22" s="2">
        <f ca="1" t="shared" si="2"/>
        <v>655</v>
      </c>
      <c r="D22" s="22">
        <f t="shared" si="3"/>
        <v>129.51759566589172</v>
      </c>
      <c r="E22" s="2">
        <f ca="1" t="shared" si="4"/>
        <v>130</v>
      </c>
      <c r="F22" s="44">
        <f t="shared" si="5"/>
        <v>785</v>
      </c>
    </row>
    <row r="23" spans="1:6" ht="12.75">
      <c r="A23" s="2">
        <f t="shared" si="0"/>
        <v>68</v>
      </c>
      <c r="B23" s="22">
        <f t="shared" si="1"/>
        <v>350.86316665890064</v>
      </c>
      <c r="C23" s="2">
        <f ca="1" t="shared" si="2"/>
        <v>351</v>
      </c>
      <c r="D23" s="22">
        <f t="shared" si="3"/>
        <v>241.97072451914335</v>
      </c>
      <c r="E23" s="2">
        <f ca="1" t="shared" si="4"/>
        <v>242</v>
      </c>
      <c r="F23" s="44">
        <f t="shared" si="5"/>
        <v>593</v>
      </c>
    </row>
    <row r="24" spans="1:6" ht="12.75">
      <c r="A24" s="2">
        <f t="shared" si="0"/>
        <v>69</v>
      </c>
      <c r="B24" s="22">
        <f t="shared" si="1"/>
        <v>146.26152828422642</v>
      </c>
      <c r="C24" s="2">
        <f ca="1" t="shared" si="2"/>
        <v>146</v>
      </c>
      <c r="D24" s="22">
        <f t="shared" si="3"/>
        <v>352.06532676429947</v>
      </c>
      <c r="E24" s="2">
        <f ca="1" t="shared" si="4"/>
        <v>352</v>
      </c>
      <c r="F24" s="44">
        <f t="shared" si="5"/>
        <v>498</v>
      </c>
    </row>
    <row r="25" spans="1:6" ht="12.75">
      <c r="A25" s="2">
        <f t="shared" si="0"/>
        <v>70</v>
      </c>
      <c r="B25" s="22">
        <f t="shared" si="1"/>
        <v>47.484166037077166</v>
      </c>
      <c r="C25" s="2">
        <f ca="1" t="shared" si="2"/>
        <v>47</v>
      </c>
      <c r="D25" s="22">
        <f t="shared" si="3"/>
        <v>398.94228040143264</v>
      </c>
      <c r="E25" s="2">
        <f ca="1" t="shared" si="4"/>
        <v>399</v>
      </c>
      <c r="F25" s="44">
        <f t="shared" si="5"/>
        <v>446</v>
      </c>
    </row>
    <row r="26" spans="1:6" ht="12.75">
      <c r="A26" s="2">
        <f t="shared" si="0"/>
        <v>71</v>
      </c>
      <c r="B26" s="22">
        <f t="shared" si="1"/>
        <v>12.00587734794006</v>
      </c>
      <c r="C26" s="2">
        <f ca="1" t="shared" si="2"/>
        <v>12</v>
      </c>
      <c r="D26" s="22">
        <f t="shared" si="3"/>
        <v>352.06532676429947</v>
      </c>
      <c r="E26" s="2">
        <f ca="1" t="shared" si="4"/>
        <v>352</v>
      </c>
      <c r="F26" s="44">
        <f t="shared" si="5"/>
        <v>364</v>
      </c>
    </row>
    <row r="27" spans="1:6" ht="12.75">
      <c r="A27" s="2">
        <f t="shared" si="0"/>
        <v>72</v>
      </c>
      <c r="B27" s="22">
        <f t="shared" si="1"/>
        <v>2.364097420878964</v>
      </c>
      <c r="C27" s="2">
        <f ca="1" t="shared" si="2"/>
        <v>2</v>
      </c>
      <c r="D27" s="22">
        <f t="shared" si="3"/>
        <v>241.97072451914335</v>
      </c>
      <c r="E27" s="2">
        <f ca="1" t="shared" si="4"/>
        <v>242</v>
      </c>
      <c r="F27" s="44">
        <f t="shared" si="5"/>
        <v>244</v>
      </c>
    </row>
    <row r="28" spans="1:6" ht="12.75">
      <c r="A28" s="2">
        <f t="shared" si="0"/>
        <v>73</v>
      </c>
      <c r="B28" s="22">
        <f t="shared" si="1"/>
        <v>0.3625460815970744</v>
      </c>
      <c r="C28" s="2">
        <f ca="1" t="shared" si="2"/>
        <v>0</v>
      </c>
      <c r="D28" s="22">
        <f t="shared" si="3"/>
        <v>129.51759566589172</v>
      </c>
      <c r="E28" s="2">
        <f ca="1" t="shared" si="4"/>
        <v>130</v>
      </c>
      <c r="F28" s="44">
        <f t="shared" si="5"/>
        <v>130</v>
      </c>
    </row>
    <row r="29" spans="1:6" ht="12.75">
      <c r="A29" s="2">
        <f t="shared" si="0"/>
        <v>74</v>
      </c>
      <c r="B29" s="22">
        <f t="shared" si="1"/>
        <v>0.04329995465860693</v>
      </c>
      <c r="C29" s="2">
        <f ca="1" t="shared" si="2"/>
        <v>0</v>
      </c>
      <c r="D29" s="22">
        <f t="shared" si="3"/>
        <v>53.99096651318805</v>
      </c>
      <c r="E29" s="2">
        <f ca="1" t="shared" si="4"/>
        <v>54</v>
      </c>
      <c r="F29" s="44">
        <f t="shared" si="5"/>
        <v>54</v>
      </c>
    </row>
    <row r="30" spans="1:6" ht="12.75">
      <c r="A30" s="2">
        <f t="shared" si="0"/>
        <v>75</v>
      </c>
      <c r="B30" s="22">
        <f t="shared" si="1"/>
        <v>0.004027523165415213</v>
      </c>
      <c r="C30" s="2">
        <f ca="1" t="shared" si="2"/>
        <v>0</v>
      </c>
      <c r="D30" s="22">
        <f t="shared" si="3"/>
        <v>17.528300493568537</v>
      </c>
      <c r="E30" s="2">
        <f ca="1" t="shared" si="4"/>
        <v>18</v>
      </c>
      <c r="F30" s="44">
        <f t="shared" si="5"/>
        <v>18</v>
      </c>
    </row>
    <row r="31" spans="1:6" ht="12.75">
      <c r="A31" s="2">
        <f t="shared" si="0"/>
        <v>76</v>
      </c>
      <c r="B31" s="22">
        <f t="shared" si="1"/>
        <v>0.00029175279955249734</v>
      </c>
      <c r="C31" s="2">
        <f ca="1" t="shared" si="2"/>
        <v>0</v>
      </c>
      <c r="D31" s="22">
        <f t="shared" si="3"/>
        <v>4.431848411938007</v>
      </c>
      <c r="E31" s="2">
        <f ca="1" t="shared" si="4"/>
        <v>4</v>
      </c>
      <c r="F31" s="44">
        <f t="shared" si="5"/>
        <v>4</v>
      </c>
    </row>
    <row r="32" spans="1:6" ht="12.75">
      <c r="A32" s="2">
        <f t="shared" si="0"/>
        <v>77</v>
      </c>
      <c r="B32" s="22">
        <f t="shared" si="1"/>
        <v>1.645956664017128E-05</v>
      </c>
      <c r="C32" s="2">
        <f ca="1" t="shared" si="2"/>
        <v>0</v>
      </c>
      <c r="D32" s="22">
        <f t="shared" si="3"/>
        <v>0.8726826950457599</v>
      </c>
      <c r="E32" s="2">
        <f ca="1" t="shared" si="4"/>
        <v>1</v>
      </c>
      <c r="F32" s="44">
        <f t="shared" si="5"/>
        <v>1</v>
      </c>
    </row>
    <row r="33" spans="1:6" ht="12.75">
      <c r="A33" s="2">
        <f t="shared" si="0"/>
        <v>78</v>
      </c>
      <c r="B33" s="22">
        <f t="shared" si="1"/>
        <v>7.231828869392564E-07</v>
      </c>
      <c r="C33" s="2">
        <f ca="1" t="shared" si="2"/>
        <v>0</v>
      </c>
      <c r="D33" s="22">
        <f t="shared" si="3"/>
        <v>0.13383022576488535</v>
      </c>
      <c r="E33" s="2">
        <f ca="1" t="shared" si="4"/>
        <v>0</v>
      </c>
      <c r="F33" s="44">
        <f t="shared" si="5"/>
        <v>0</v>
      </c>
    </row>
    <row r="34" spans="1:6" ht="12.75">
      <c r="A34" s="2">
        <f t="shared" si="0"/>
        <v>79</v>
      </c>
      <c r="B34" s="22">
        <f t="shared" si="1"/>
        <v>2.4745957586259685E-08</v>
      </c>
      <c r="C34" s="2">
        <f ca="1" t="shared" si="2"/>
        <v>0</v>
      </c>
      <c r="D34" s="22">
        <f t="shared" si="3"/>
        <v>0.015983741106905473</v>
      </c>
      <c r="E34" s="2">
        <f ca="1" t="shared" si="4"/>
        <v>0</v>
      </c>
      <c r="F34" s="44">
        <f t="shared" si="5"/>
        <v>0</v>
      </c>
    </row>
    <row r="35" spans="1:6" ht="12.75">
      <c r="A35" s="2">
        <f t="shared" si="0"/>
        <v>80</v>
      </c>
      <c r="B35" s="22">
        <f t="shared" si="1"/>
        <v>6.594574323975588E-10</v>
      </c>
      <c r="C35" s="2">
        <f ca="1" t="shared" si="2"/>
        <v>0</v>
      </c>
      <c r="D35" s="22">
        <f t="shared" si="3"/>
        <v>0.0014867195147342978</v>
      </c>
      <c r="E35" s="2">
        <f ca="1" t="shared" si="4"/>
        <v>0</v>
      </c>
      <c r="F35" s="44">
        <f t="shared" si="5"/>
        <v>0</v>
      </c>
    </row>
    <row r="36" spans="1:6" ht="12.75">
      <c r="A36" s="2">
        <f aca="true" t="shared" si="6" ref="A36:A52">ROUND(A35+G$13,3)</f>
        <v>81</v>
      </c>
      <c r="B36" s="22">
        <f t="shared" si="1"/>
        <v>1.368660236530144E-11</v>
      </c>
      <c r="C36" s="2">
        <f ca="1" t="shared" si="2"/>
        <v>0</v>
      </c>
      <c r="D36" s="22">
        <f t="shared" si="3"/>
        <v>0.00010769760042543274</v>
      </c>
      <c r="E36" s="2">
        <f ca="1" t="shared" si="4"/>
        <v>0</v>
      </c>
      <c r="F36" s="44">
        <f t="shared" si="5"/>
        <v>0</v>
      </c>
    </row>
    <row r="37" spans="1:6" ht="12.75">
      <c r="A37" s="2">
        <f t="shared" si="6"/>
        <v>82</v>
      </c>
      <c r="B37" s="22">
        <f t="shared" si="1"/>
        <v>2.212233232619281E-13</v>
      </c>
      <c r="C37" s="2">
        <f ca="1" t="shared" si="2"/>
        <v>0</v>
      </c>
      <c r="D37" s="22">
        <f t="shared" si="3"/>
        <v>6.075882849823285E-06</v>
      </c>
      <c r="E37" s="2">
        <f ca="1" t="shared" si="4"/>
        <v>0</v>
      </c>
      <c r="F37" s="44">
        <f t="shared" si="5"/>
        <v>0</v>
      </c>
    </row>
    <row r="38" spans="1:6" ht="12.75">
      <c r="A38" s="2">
        <f t="shared" si="6"/>
        <v>83</v>
      </c>
      <c r="B38" s="22">
        <f t="shared" si="1"/>
        <v>2.784790660565109E-15</v>
      </c>
      <c r="C38" s="2">
        <f ca="1" t="shared" si="2"/>
        <v>0</v>
      </c>
      <c r="D38" s="22">
        <f t="shared" si="3"/>
        <v>2.6695566147628513E-07</v>
      </c>
      <c r="E38" s="2">
        <f ca="1" t="shared" si="4"/>
        <v>0</v>
      </c>
      <c r="F38" s="44">
        <f t="shared" si="5"/>
        <v>0</v>
      </c>
    </row>
    <row r="39" spans="1:6" ht="12.75">
      <c r="A39" s="2">
        <f t="shared" si="6"/>
        <v>84</v>
      </c>
      <c r="B39" s="22">
        <f t="shared" si="1"/>
        <v>2.7301126983158727E-17</v>
      </c>
      <c r="C39" s="2">
        <f ca="1" t="shared" si="2"/>
        <v>0</v>
      </c>
      <c r="D39" s="22">
        <f t="shared" si="3"/>
        <v>9.134720408364593E-09</v>
      </c>
      <c r="E39" s="2">
        <f ca="1" t="shared" si="4"/>
        <v>0</v>
      </c>
      <c r="F39" s="44">
        <f t="shared" si="5"/>
        <v>0</v>
      </c>
    </row>
    <row r="40" spans="1:6" ht="12.75">
      <c r="A40" s="2">
        <f t="shared" si="6"/>
        <v>85</v>
      </c>
      <c r="B40" s="22">
        <f t="shared" si="1"/>
        <v>2.0844667679747688E-19</v>
      </c>
      <c r="C40" s="2">
        <f ca="1" t="shared" si="2"/>
        <v>0</v>
      </c>
      <c r="D40" s="22">
        <f t="shared" si="3"/>
        <v>2.4343205330290095E-10</v>
      </c>
      <c r="E40" s="2">
        <f ca="1" t="shared" si="4"/>
        <v>0</v>
      </c>
      <c r="F40" s="2">
        <f t="shared" si="5"/>
        <v>0</v>
      </c>
    </row>
    <row r="41" spans="1:6" ht="12.75">
      <c r="A41" s="2">
        <f t="shared" si="6"/>
        <v>86</v>
      </c>
      <c r="B41" s="22">
        <f t="shared" si="1"/>
        <v>1.239469247472086E-21</v>
      </c>
      <c r="C41" s="2">
        <f ca="1" t="shared" si="2"/>
        <v>0</v>
      </c>
      <c r="D41" s="22">
        <f t="shared" si="3"/>
        <v>5.052271083536892E-12</v>
      </c>
      <c r="E41" s="2">
        <f ca="1" t="shared" si="4"/>
        <v>0</v>
      </c>
      <c r="F41" s="2">
        <f t="shared" si="5"/>
        <v>0</v>
      </c>
    </row>
    <row r="42" spans="1:6" ht="12.75">
      <c r="A42" s="2">
        <f t="shared" si="6"/>
        <v>87</v>
      </c>
      <c r="B42" s="22">
        <f t="shared" si="1"/>
        <v>5.7398813577568386E-24</v>
      </c>
      <c r="C42" s="2">
        <f ca="1" t="shared" si="2"/>
        <v>0</v>
      </c>
      <c r="D42" s="22">
        <f t="shared" si="3"/>
        <v>8.16623563166955E-14</v>
      </c>
      <c r="E42" s="2">
        <f ca="1" t="shared" si="4"/>
        <v>0</v>
      </c>
      <c r="F42" s="2">
        <f t="shared" si="5"/>
        <v>0</v>
      </c>
    </row>
    <row r="43" spans="1:6" ht="12.75">
      <c r="A43" s="2">
        <f t="shared" si="6"/>
        <v>88</v>
      </c>
      <c r="B43" s="22">
        <f t="shared" si="1"/>
        <v>2.0701244509989734E-26</v>
      </c>
      <c r="C43" s="2">
        <f ca="1" t="shared" si="2"/>
        <v>0</v>
      </c>
      <c r="D43" s="22">
        <f t="shared" si="3"/>
        <v>1.0279773571668915E-15</v>
      </c>
      <c r="E43" s="2">
        <f ca="1" t="shared" si="4"/>
        <v>0</v>
      </c>
      <c r="F43" s="2">
        <f t="shared" si="5"/>
        <v>0</v>
      </c>
    </row>
    <row r="44" spans="1:6" ht="12.75">
      <c r="A44" s="2">
        <f t="shared" si="6"/>
        <v>89</v>
      </c>
      <c r="B44" s="22">
        <f t="shared" si="1"/>
        <v>5.81455353991123E-29</v>
      </c>
      <c r="C44" s="2">
        <f ca="1" t="shared" si="2"/>
        <v>0</v>
      </c>
      <c r="D44" s="22">
        <f t="shared" si="3"/>
        <v>1.007793539430001E-17</v>
      </c>
      <c r="E44" s="2">
        <f ca="1" t="shared" si="4"/>
        <v>0</v>
      </c>
      <c r="F44" s="2">
        <f t="shared" si="5"/>
        <v>0</v>
      </c>
    </row>
    <row r="45" spans="1:6" ht="12.75">
      <c r="A45" s="2">
        <f t="shared" si="6"/>
        <v>90</v>
      </c>
      <c r="B45" s="22">
        <f t="shared" si="1"/>
        <v>1.271928422475467E-31</v>
      </c>
      <c r="C45" s="2">
        <f ca="1" t="shared" si="2"/>
        <v>0</v>
      </c>
      <c r="D45" s="22">
        <f t="shared" si="3"/>
        <v>7.694598626706419E-20</v>
      </c>
      <c r="E45" s="2">
        <f ca="1" t="shared" si="4"/>
        <v>0</v>
      </c>
      <c r="F45" s="2">
        <f t="shared" si="5"/>
        <v>0</v>
      </c>
    </row>
    <row r="46" spans="1:6" ht="12.75">
      <c r="A46" s="2">
        <f t="shared" si="6"/>
        <v>91</v>
      </c>
      <c r="B46" s="22">
        <f t="shared" si="1"/>
        <v>2.166882439373145E-34</v>
      </c>
      <c r="C46" s="2">
        <f ca="1" t="shared" si="2"/>
        <v>0</v>
      </c>
      <c r="D46" s="22">
        <f t="shared" si="3"/>
        <v>4.575375590520805E-22</v>
      </c>
      <c r="E46" s="2">
        <f ca="1" t="shared" si="4"/>
        <v>0</v>
      </c>
      <c r="F46" s="2">
        <f t="shared" si="5"/>
        <v>0</v>
      </c>
    </row>
    <row r="47" spans="1:6" ht="12.75">
      <c r="A47" s="2">
        <f t="shared" si="6"/>
        <v>92</v>
      </c>
      <c r="B47" s="22">
        <f t="shared" si="1"/>
        <v>2.87497721689632E-37</v>
      </c>
      <c r="C47" s="2">
        <f ca="1" t="shared" si="2"/>
        <v>0</v>
      </c>
      <c r="D47" s="22">
        <f t="shared" si="3"/>
        <v>2.1188192535093535E-24</v>
      </c>
      <c r="E47" s="2">
        <f ca="1" t="shared" si="4"/>
        <v>0</v>
      </c>
      <c r="F47" s="2">
        <f t="shared" si="5"/>
        <v>0</v>
      </c>
    </row>
    <row r="48" spans="1:6" ht="12.75">
      <c r="A48" s="2">
        <f t="shared" si="6"/>
        <v>93</v>
      </c>
      <c r="B48" s="22">
        <f t="shared" si="1"/>
        <v>2.9707071693847227E-40</v>
      </c>
      <c r="C48" s="2">
        <f ca="1" t="shared" si="2"/>
        <v>0</v>
      </c>
      <c r="D48" s="22">
        <f t="shared" si="3"/>
        <v>7.641655411587203E-27</v>
      </c>
      <c r="E48" s="2">
        <f ca="1" t="shared" si="4"/>
        <v>0</v>
      </c>
      <c r="F48" s="2">
        <f t="shared" si="5"/>
        <v>0</v>
      </c>
    </row>
    <row r="49" spans="1:6" ht="12.75">
      <c r="A49" s="2">
        <f t="shared" si="6"/>
        <v>94</v>
      </c>
      <c r="B49" s="22">
        <f t="shared" si="1"/>
        <v>2.3906261226177376E-43</v>
      </c>
      <c r="C49" s="2">
        <f ca="1" t="shared" si="2"/>
        <v>0</v>
      </c>
      <c r="D49" s="22">
        <f t="shared" si="3"/>
        <v>2.1463837356630602E-29</v>
      </c>
      <c r="E49" s="2">
        <f ca="1" t="shared" si="4"/>
        <v>0</v>
      </c>
      <c r="F49" s="2">
        <f t="shared" si="5"/>
        <v>0</v>
      </c>
    </row>
    <row r="50" spans="1:6" ht="12.75">
      <c r="A50" s="2">
        <f t="shared" si="6"/>
        <v>95</v>
      </c>
      <c r="B50" s="22">
        <f t="shared" si="1"/>
        <v>1.498269217052852E-46</v>
      </c>
      <c r="C50" s="2">
        <f ca="1" t="shared" si="2"/>
        <v>0</v>
      </c>
      <c r="D50" s="22">
        <f t="shared" si="3"/>
        <v>4.695195357975146E-32</v>
      </c>
      <c r="E50" s="2">
        <f ca="1" t="shared" si="4"/>
        <v>0</v>
      </c>
      <c r="F50" s="2">
        <f t="shared" si="5"/>
        <v>0</v>
      </c>
    </row>
    <row r="51" spans="1:6" ht="12.75">
      <c r="A51" s="2">
        <f t="shared" si="6"/>
        <v>96</v>
      </c>
      <c r="B51" s="22">
        <f t="shared" si="1"/>
        <v>7.312980783610483E-50</v>
      </c>
      <c r="C51" s="2">
        <f ca="1" t="shared" si="2"/>
        <v>0</v>
      </c>
      <c r="D51" s="22">
        <f t="shared" si="3"/>
        <v>7.998827757006811E-35</v>
      </c>
      <c r="E51" s="2">
        <f ca="1" t="shared" si="4"/>
        <v>0</v>
      </c>
      <c r="F51" s="2">
        <f t="shared" si="5"/>
        <v>0</v>
      </c>
    </row>
    <row r="52" spans="1:6" ht="12.75">
      <c r="A52" s="2">
        <f t="shared" si="6"/>
        <v>97</v>
      </c>
      <c r="B52" s="22">
        <f t="shared" si="1"/>
        <v>2.7798757641932663E-53</v>
      </c>
      <c r="C52" s="2">
        <f ca="1" t="shared" si="2"/>
        <v>0</v>
      </c>
      <c r="D52" s="22">
        <f t="shared" si="3"/>
        <v>1.061268813915216E-37</v>
      </c>
      <c r="E52" s="2">
        <f ca="1" t="shared" si="4"/>
        <v>0</v>
      </c>
      <c r="F52" s="2">
        <f t="shared" si="5"/>
        <v>0</v>
      </c>
    </row>
  </sheetData>
  <sheetProtection/>
  <printOptions/>
  <pageMargins left="0.75" right="0.75" top="1" bottom="1" header="0.5" footer="0.5"/>
  <pageSetup orientation="portrait" paperSize="9"/>
  <ignoredErrors>
    <ignoredError sqref="D3 D4:D52" 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D3" sqref="D3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C1" s="5"/>
      <c r="D1" s="3"/>
    </row>
    <row r="2" spans="1:5" ht="12.75">
      <c r="A2" s="1" t="s">
        <v>0</v>
      </c>
      <c r="B2" s="21" t="s">
        <v>1</v>
      </c>
      <c r="D2" s="4">
        <v>7.5</v>
      </c>
      <c r="E2" s="2" t="s">
        <v>39</v>
      </c>
    </row>
    <row r="3" spans="1:5" ht="12.75">
      <c r="A3" s="2">
        <f>D10</f>
        <v>1</v>
      </c>
      <c r="B3" s="22">
        <f aca="true" ca="1" t="shared" si="0" ref="B3:B10">ROUND(D$2*(A3^D$3)+D$12*NORMSINV(RAND()),D$13)</f>
        <v>7.5</v>
      </c>
      <c r="C3" s="2">
        <f>LOG10(B3)</f>
        <v>0.8750612633917001</v>
      </c>
      <c r="D3" s="6">
        <v>0.5</v>
      </c>
      <c r="E3" s="2" t="s">
        <v>38</v>
      </c>
    </row>
    <row r="4" spans="1:7" ht="12.75">
      <c r="A4" s="2">
        <f aca="true" t="shared" si="1" ref="A4:A10">A3+D$11</f>
        <v>2</v>
      </c>
      <c r="B4" s="22">
        <f ca="1" t="shared" si="0"/>
        <v>10.6</v>
      </c>
      <c r="C4" s="2">
        <f aca="true" t="shared" si="2" ref="C4:C19">LOG10(B4)</f>
        <v>1.0253058652647702</v>
      </c>
      <c r="D4" s="7"/>
      <c r="E4" s="7"/>
      <c r="F4" s="7"/>
      <c r="G4" s="7"/>
    </row>
    <row r="5" spans="1:7" ht="12.75">
      <c r="A5" s="2">
        <f t="shared" si="1"/>
        <v>3</v>
      </c>
      <c r="B5" s="22">
        <f ca="1" t="shared" si="0"/>
        <v>13</v>
      </c>
      <c r="C5" s="2">
        <f t="shared" si="2"/>
        <v>1.1139433523068367</v>
      </c>
      <c r="D5" s="7"/>
      <c r="E5" s="7"/>
      <c r="F5" s="7"/>
      <c r="G5" s="7"/>
    </row>
    <row r="6" spans="1:4" ht="12.75">
      <c r="A6" s="2">
        <f t="shared" si="1"/>
        <v>4</v>
      </c>
      <c r="B6" s="22">
        <f ca="1" t="shared" si="0"/>
        <v>15</v>
      </c>
      <c r="C6" s="2">
        <f t="shared" si="2"/>
        <v>1.1760912590556813</v>
      </c>
      <c r="D6" s="7"/>
    </row>
    <row r="7" spans="1:5" ht="12.75">
      <c r="A7" s="2">
        <f t="shared" si="1"/>
        <v>5</v>
      </c>
      <c r="B7" s="22">
        <f ca="1" t="shared" si="0"/>
        <v>16.8</v>
      </c>
      <c r="C7" s="2">
        <f t="shared" si="2"/>
        <v>1.2253092817258628</v>
      </c>
      <c r="D7" s="8">
        <f>COUNT(B3:B100)</f>
        <v>17</v>
      </c>
      <c r="E7" s="2" t="s">
        <v>8</v>
      </c>
    </row>
    <row r="8" spans="1:4" ht="12.75">
      <c r="A8" s="2">
        <f t="shared" si="1"/>
        <v>6</v>
      </c>
      <c r="B8" s="22">
        <f ca="1" t="shared" si="0"/>
        <v>18.4</v>
      </c>
      <c r="C8" s="2">
        <f t="shared" si="2"/>
        <v>1.2648178230095364</v>
      </c>
      <c r="D8" s="7"/>
    </row>
    <row r="9" spans="1:5" ht="12.75">
      <c r="A9" s="2">
        <f t="shared" si="1"/>
        <v>7</v>
      </c>
      <c r="B9" s="22">
        <f ca="1" t="shared" si="0"/>
        <v>19.8</v>
      </c>
      <c r="C9" s="2">
        <f t="shared" si="2"/>
        <v>1.2966651902615312</v>
      </c>
      <c r="D9" s="10"/>
      <c r="E9" s="3"/>
    </row>
    <row r="10" spans="1:5" ht="12.75">
      <c r="A10" s="2">
        <f t="shared" si="1"/>
        <v>8</v>
      </c>
      <c r="B10" s="22">
        <f ca="1" t="shared" si="0"/>
        <v>21.2</v>
      </c>
      <c r="C10" s="2">
        <f t="shared" si="2"/>
        <v>1.3263358609287514</v>
      </c>
      <c r="D10" s="11">
        <v>1</v>
      </c>
      <c r="E10" s="7" t="s">
        <v>9</v>
      </c>
    </row>
    <row r="11" spans="1:5" ht="12.75">
      <c r="A11" s="2">
        <f aca="true" t="shared" si="3" ref="A11:A19">A10+D$11</f>
        <v>9</v>
      </c>
      <c r="B11" s="22">
        <f aca="true" ca="1" t="shared" si="4" ref="B11:B19">ROUND(D$2*(A11^D$3)+D$12*NORMSINV(RAND()),D$13)</f>
        <v>22.5</v>
      </c>
      <c r="C11" s="2">
        <f t="shared" si="2"/>
        <v>1.3521825181113625</v>
      </c>
      <c r="D11" s="11">
        <v>1</v>
      </c>
      <c r="E11" s="7" t="s">
        <v>10</v>
      </c>
    </row>
    <row r="12" spans="1:5" ht="12.75">
      <c r="A12" s="2">
        <f t="shared" si="3"/>
        <v>10</v>
      </c>
      <c r="B12" s="22">
        <f ca="1" t="shared" si="4"/>
        <v>23.7</v>
      </c>
      <c r="C12" s="2">
        <f t="shared" si="2"/>
        <v>1.3747483460101038</v>
      </c>
      <c r="D12" s="11">
        <v>0</v>
      </c>
      <c r="E12" s="7" t="s">
        <v>11</v>
      </c>
    </row>
    <row r="13" spans="1:5" ht="12.75">
      <c r="A13" s="2">
        <f t="shared" si="3"/>
        <v>11</v>
      </c>
      <c r="B13" s="22">
        <f ca="1" t="shared" si="4"/>
        <v>24.9</v>
      </c>
      <c r="C13" s="2">
        <f t="shared" si="2"/>
        <v>1.3961993470957363</v>
      </c>
      <c r="D13" s="11">
        <v>1</v>
      </c>
      <c r="E13" s="7" t="s">
        <v>36</v>
      </c>
    </row>
    <row r="14" spans="1:3" ht="12.75">
      <c r="A14" s="2">
        <f t="shared" si="3"/>
        <v>12</v>
      </c>
      <c r="B14" s="22">
        <f ca="1" t="shared" si="4"/>
        <v>26</v>
      </c>
      <c r="C14" s="2">
        <f t="shared" si="2"/>
        <v>1.414973347970818</v>
      </c>
    </row>
    <row r="15" spans="1:3" ht="12.75">
      <c r="A15" s="2">
        <f t="shared" si="3"/>
        <v>13</v>
      </c>
      <c r="B15" s="22">
        <f ca="1" t="shared" si="4"/>
        <v>27</v>
      </c>
      <c r="C15" s="2">
        <f t="shared" si="2"/>
        <v>1.4313637641589874</v>
      </c>
    </row>
    <row r="16" spans="1:3" ht="12.75">
      <c r="A16" s="2">
        <f t="shared" si="3"/>
        <v>14</v>
      </c>
      <c r="B16" s="22">
        <f ca="1" t="shared" si="4"/>
        <v>28.1</v>
      </c>
      <c r="C16" s="2">
        <f t="shared" si="2"/>
        <v>1.4487063199050798</v>
      </c>
    </row>
    <row r="17" spans="1:3" ht="12.75">
      <c r="A17" s="2">
        <f t="shared" si="3"/>
        <v>15</v>
      </c>
      <c r="B17" s="22">
        <f ca="1" t="shared" si="4"/>
        <v>29</v>
      </c>
      <c r="C17" s="2">
        <f t="shared" si="2"/>
        <v>1.462397997898956</v>
      </c>
    </row>
    <row r="18" spans="1:3" ht="12.75">
      <c r="A18" s="2">
        <f t="shared" si="3"/>
        <v>16</v>
      </c>
      <c r="B18" s="22">
        <f ca="1" t="shared" si="4"/>
        <v>30</v>
      </c>
      <c r="C18" s="2">
        <f t="shared" si="2"/>
        <v>1.4771212547196624</v>
      </c>
    </row>
    <row r="19" spans="1:3" ht="12.75">
      <c r="A19" s="2">
        <f t="shared" si="3"/>
        <v>17</v>
      </c>
      <c r="B19" s="22">
        <f ca="1" t="shared" si="4"/>
        <v>30.9</v>
      </c>
      <c r="C19" s="2">
        <f t="shared" si="2"/>
        <v>1.4899584794248346</v>
      </c>
    </row>
    <row r="20" ht="12.75">
      <c r="B20" s="22"/>
    </row>
    <row r="21" ht="12.75">
      <c r="B21" s="22"/>
    </row>
    <row r="22" ht="12.75">
      <c r="B22" s="22"/>
    </row>
    <row r="23" ht="12.75">
      <c r="B23" s="22"/>
    </row>
    <row r="24" ht="12.75">
      <c r="B24" s="22"/>
    </row>
    <row r="25" ht="12.75">
      <c r="B25" s="22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  <row r="42" ht="12.75">
      <c r="B42" s="22"/>
    </row>
    <row r="43" ht="12.75">
      <c r="B43" s="22"/>
    </row>
    <row r="44" ht="12.75">
      <c r="B44" s="22"/>
    </row>
    <row r="45" ht="12.75">
      <c r="B45" s="22"/>
    </row>
    <row r="46" ht="12.75">
      <c r="B46" s="22"/>
    </row>
    <row r="47" ht="12.75">
      <c r="B47" s="22"/>
    </row>
    <row r="48" ht="12.75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21" sqref="G21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10" ht="12.75">
      <c r="A1" s="18" t="s">
        <v>2</v>
      </c>
      <c r="B1" s="24" t="s">
        <v>3</v>
      </c>
      <c r="C1" s="5"/>
      <c r="D1" s="3"/>
      <c r="H1"/>
      <c r="I1"/>
      <c r="J1"/>
    </row>
    <row r="2" spans="1:10" ht="12.75">
      <c r="A2" s="1" t="s">
        <v>0</v>
      </c>
      <c r="B2" s="21" t="s">
        <v>1</v>
      </c>
      <c r="D2" s="4">
        <v>0.42</v>
      </c>
      <c r="E2" s="2" t="s">
        <v>18</v>
      </c>
      <c r="H2"/>
      <c r="I2"/>
      <c r="J2" s="35"/>
    </row>
    <row r="3" spans="1:10" ht="12.75">
      <c r="A3" s="2">
        <f>D10</f>
        <v>1</v>
      </c>
      <c r="B3" s="22">
        <f ca="1">ROUND(D$2*A3+D$3+D$12*NORMSINV(RAND()),D$13)</f>
        <v>1.4</v>
      </c>
      <c r="D3" s="6">
        <v>1.8</v>
      </c>
      <c r="E3" s="2" t="s">
        <v>19</v>
      </c>
      <c r="H3"/>
      <c r="I3"/>
      <c r="J3" s="35"/>
    </row>
    <row r="4" spans="1:10" ht="12.75">
      <c r="A4" s="2">
        <f aca="true" t="shared" si="0" ref="A4:A23">A3+D$11</f>
        <v>2</v>
      </c>
      <c r="B4" s="22">
        <f aca="true" ca="1" t="shared" si="1" ref="B4:B23">ROUND(D$2*A4+D$3+D$12*NORMSINV(RAND()),D$13)</f>
        <v>2.9</v>
      </c>
      <c r="D4" s="7"/>
      <c r="E4" s="7"/>
      <c r="F4" s="7"/>
      <c r="H4"/>
      <c r="I4"/>
      <c r="J4" s="35"/>
    </row>
    <row r="5" spans="1:6" ht="12.75">
      <c r="A5" s="2">
        <f t="shared" si="0"/>
        <v>3</v>
      </c>
      <c r="B5" s="22">
        <f ca="1" t="shared" si="1"/>
        <v>2.8</v>
      </c>
      <c r="D5" s="7"/>
      <c r="E5" s="7"/>
      <c r="F5" s="7"/>
    </row>
    <row r="6" spans="1:4" ht="12.75">
      <c r="A6" s="2">
        <f t="shared" si="0"/>
        <v>4</v>
      </c>
      <c r="B6" s="22">
        <f ca="1" t="shared" si="1"/>
        <v>3</v>
      </c>
      <c r="D6" s="7"/>
    </row>
    <row r="7" spans="1:5" ht="12.75">
      <c r="A7" s="2">
        <f t="shared" si="0"/>
        <v>5</v>
      </c>
      <c r="B7" s="22">
        <f ca="1" t="shared" si="1"/>
        <v>4</v>
      </c>
      <c r="D7" s="8">
        <f>COUNT(B3:B100)</f>
        <v>26</v>
      </c>
      <c r="E7" s="2" t="s">
        <v>8</v>
      </c>
    </row>
    <row r="8" spans="1:4" ht="12.75">
      <c r="A8" s="2">
        <f t="shared" si="0"/>
        <v>6</v>
      </c>
      <c r="B8" s="22">
        <f ca="1" t="shared" si="1"/>
        <v>4.3</v>
      </c>
      <c r="D8" s="7"/>
    </row>
    <row r="9" spans="1:5" ht="12.75">
      <c r="A9" s="2">
        <f t="shared" si="0"/>
        <v>7</v>
      </c>
      <c r="B9" s="22">
        <f ca="1" t="shared" si="1"/>
        <v>4.2</v>
      </c>
      <c r="D9" s="10"/>
      <c r="E9" s="3"/>
    </row>
    <row r="10" spans="1:5" ht="12.75">
      <c r="A10" s="2">
        <f t="shared" si="0"/>
        <v>8</v>
      </c>
      <c r="B10" s="22">
        <f ca="1" t="shared" si="1"/>
        <v>4.8</v>
      </c>
      <c r="D10" s="11">
        <v>1</v>
      </c>
      <c r="E10" s="7" t="s">
        <v>9</v>
      </c>
    </row>
    <row r="11" spans="1:5" ht="12.75">
      <c r="A11" s="2">
        <f t="shared" si="0"/>
        <v>9</v>
      </c>
      <c r="B11" s="22">
        <f ca="1" t="shared" si="1"/>
        <v>5.3</v>
      </c>
      <c r="D11" s="11">
        <v>1</v>
      </c>
      <c r="E11" s="7" t="s">
        <v>10</v>
      </c>
    </row>
    <row r="12" spans="1:5" ht="12.75">
      <c r="A12" s="2">
        <f t="shared" si="0"/>
        <v>10</v>
      </c>
      <c r="B12" s="22">
        <f ca="1" t="shared" si="1"/>
        <v>5.5</v>
      </c>
      <c r="D12" s="11">
        <v>0.5</v>
      </c>
      <c r="E12" s="7" t="s">
        <v>11</v>
      </c>
    </row>
    <row r="13" spans="1:5" ht="12.75">
      <c r="A13" s="2">
        <f t="shared" si="0"/>
        <v>11</v>
      </c>
      <c r="B13" s="22">
        <f ca="1" t="shared" si="1"/>
        <v>6.2</v>
      </c>
      <c r="D13" s="11">
        <v>1</v>
      </c>
      <c r="E13" s="7" t="s">
        <v>36</v>
      </c>
    </row>
    <row r="14" spans="1:2" ht="12.75">
      <c r="A14" s="2">
        <f t="shared" si="0"/>
        <v>12</v>
      </c>
      <c r="B14" s="22">
        <f ca="1" t="shared" si="1"/>
        <v>7.2</v>
      </c>
    </row>
    <row r="15" spans="1:2" ht="12.75">
      <c r="A15" s="2">
        <f t="shared" si="0"/>
        <v>13</v>
      </c>
      <c r="B15" s="22">
        <f ca="1" t="shared" si="1"/>
        <v>7</v>
      </c>
    </row>
    <row r="16" spans="1:2" ht="12.75">
      <c r="A16" s="2">
        <f t="shared" si="0"/>
        <v>14</v>
      </c>
      <c r="B16" s="22">
        <f ca="1" t="shared" si="1"/>
        <v>8.3</v>
      </c>
    </row>
    <row r="17" spans="1:2" ht="12.75">
      <c r="A17" s="2">
        <f t="shared" si="0"/>
        <v>15</v>
      </c>
      <c r="B17" s="22">
        <f ca="1" t="shared" si="1"/>
        <v>7.8</v>
      </c>
    </row>
    <row r="18" spans="1:2" ht="12.75">
      <c r="A18" s="2">
        <f t="shared" si="0"/>
        <v>16</v>
      </c>
      <c r="B18" s="22">
        <f ca="1" t="shared" si="1"/>
        <v>8.1</v>
      </c>
    </row>
    <row r="19" spans="1:2" ht="12.75">
      <c r="A19" s="2">
        <f t="shared" si="0"/>
        <v>17</v>
      </c>
      <c r="B19" s="22">
        <f ca="1" t="shared" si="1"/>
        <v>9.6</v>
      </c>
    </row>
    <row r="20" spans="1:2" ht="12.75">
      <c r="A20" s="2">
        <f t="shared" si="0"/>
        <v>18</v>
      </c>
      <c r="B20" s="22">
        <f ca="1" t="shared" si="1"/>
        <v>9.7</v>
      </c>
    </row>
    <row r="21" spans="1:2" ht="12.75">
      <c r="A21" s="2">
        <f t="shared" si="0"/>
        <v>19</v>
      </c>
      <c r="B21" s="22">
        <f ca="1" t="shared" si="1"/>
        <v>10.2</v>
      </c>
    </row>
    <row r="22" spans="1:2" ht="12.75">
      <c r="A22" s="2">
        <f t="shared" si="0"/>
        <v>20</v>
      </c>
      <c r="B22" s="22">
        <f ca="1" t="shared" si="1"/>
        <v>9.9</v>
      </c>
    </row>
    <row r="23" spans="1:2" ht="12.75">
      <c r="A23" s="2">
        <f t="shared" si="0"/>
        <v>21</v>
      </c>
      <c r="B23" s="22">
        <f ca="1" t="shared" si="1"/>
        <v>10.1</v>
      </c>
    </row>
    <row r="24" spans="1:2" ht="12.75">
      <c r="A24" s="2">
        <f>A23+D$11</f>
        <v>22</v>
      </c>
      <c r="B24" s="22">
        <f ca="1">ROUND(D$2*A24+D$3+D$12*NORMSINV(RAND()),D$13)</f>
        <v>10.7</v>
      </c>
    </row>
    <row r="25" spans="1:2" ht="12.75">
      <c r="A25" s="2">
        <f>A24+D$11</f>
        <v>23</v>
      </c>
      <c r="B25" s="22">
        <f ca="1">ROUND(D$2*A25+D$3+D$12*NORMSINV(RAND()),D$13)</f>
        <v>12.2</v>
      </c>
    </row>
    <row r="26" spans="1:2" ht="12.75">
      <c r="A26" s="2">
        <f>A25+D$11</f>
        <v>24</v>
      </c>
      <c r="B26" s="22">
        <f ca="1">ROUND(D$2*A26+D$3+D$12*NORMSINV(RAND()),D$13)</f>
        <v>11.1</v>
      </c>
    </row>
    <row r="27" spans="1:2" ht="12.75">
      <c r="A27" s="2">
        <f>A26+D$11</f>
        <v>25</v>
      </c>
      <c r="B27" s="22">
        <f ca="1">ROUND(D$2*A27+D$3+D$12*NORMSINV(RAND()),D$13)</f>
        <v>11.9</v>
      </c>
    </row>
    <row r="28" spans="1:2" ht="12.75">
      <c r="A28" s="2">
        <f>A27+D$11</f>
        <v>26</v>
      </c>
      <c r="B28" s="22">
        <f ca="1">ROUND(D$2*A28+D$3+D$12*NORMSINV(RAND()),D$13)</f>
        <v>12.7</v>
      </c>
    </row>
    <row r="29" ht="12.75">
      <c r="B29" s="2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3" sqref="A3:B22"/>
    </sheetView>
  </sheetViews>
  <sheetFormatPr defaultColWidth="9.28125" defaultRowHeight="12.75"/>
  <cols>
    <col min="1" max="1" width="9.28125" style="2" customWidth="1"/>
    <col min="2" max="2" width="9.7109375" style="15" customWidth="1"/>
    <col min="3" max="16384" width="9.28125" style="2" customWidth="1"/>
  </cols>
  <sheetData>
    <row r="1" spans="1:4" ht="12.75">
      <c r="A1" s="1" t="s">
        <v>2</v>
      </c>
      <c r="B1" s="14" t="s">
        <v>3</v>
      </c>
      <c r="C1" s="5"/>
      <c r="D1" s="3" t="s">
        <v>62</v>
      </c>
    </row>
    <row r="2" spans="1:4" ht="12.75">
      <c r="A2" s="1" t="s">
        <v>0</v>
      </c>
      <c r="B2" s="14" t="s">
        <v>1</v>
      </c>
      <c r="D2" s="2" t="s">
        <v>101</v>
      </c>
    </row>
    <row r="3" spans="1:5" ht="12.75">
      <c r="A3" s="2">
        <f>D11</f>
        <v>100</v>
      </c>
      <c r="B3" s="13">
        <f aca="true" ca="1" t="shared" si="0" ref="B3:B22">ROUND(LOG(A3/$D$4,1+$D$3)*$D$5+$D$13*NORMSINV(RAND()),$D$14)</f>
        <v>17.341</v>
      </c>
      <c r="D3" s="4">
        <v>0.1</v>
      </c>
      <c r="E3" s="2" t="s">
        <v>100</v>
      </c>
    </row>
    <row r="4" spans="1:7" ht="12.75">
      <c r="A4" s="2">
        <f aca="true" t="shared" si="1" ref="A4:A22">ROUND(A3+D$12,3)</f>
        <v>95</v>
      </c>
      <c r="B4" s="13">
        <f ca="1" t="shared" si="0"/>
        <v>16.189</v>
      </c>
      <c r="D4" s="6">
        <v>20</v>
      </c>
      <c r="E4" s="2" t="s">
        <v>60</v>
      </c>
      <c r="F4" s="7"/>
      <c r="G4" s="7"/>
    </row>
    <row r="5" spans="1:7" ht="12.75">
      <c r="A5" s="2">
        <f t="shared" si="1"/>
        <v>90</v>
      </c>
      <c r="B5" s="13">
        <f ca="1" t="shared" si="0"/>
        <v>15.553</v>
      </c>
      <c r="D5" s="6">
        <v>1</v>
      </c>
      <c r="E5" s="7" t="s">
        <v>61</v>
      </c>
      <c r="F5" s="7"/>
      <c r="G5" s="7"/>
    </row>
    <row r="6" spans="1:5" ht="12.75">
      <c r="A6" s="2">
        <f t="shared" si="1"/>
        <v>85</v>
      </c>
      <c r="B6" s="13">
        <f ca="1" t="shared" si="0"/>
        <v>14.92</v>
      </c>
      <c r="D6" s="17"/>
      <c r="E6" s="7"/>
    </row>
    <row r="7" spans="1:5" ht="12.75">
      <c r="A7" s="2">
        <f t="shared" si="1"/>
        <v>80</v>
      </c>
      <c r="B7" s="13">
        <f ca="1" t="shared" si="0"/>
        <v>14.891</v>
      </c>
      <c r="D7" s="17"/>
      <c r="E7" s="7"/>
    </row>
    <row r="8" spans="1:5" ht="12.75">
      <c r="A8" s="2">
        <f t="shared" si="1"/>
        <v>75</v>
      </c>
      <c r="B8" s="13">
        <f ca="1" t="shared" si="0"/>
        <v>14.085</v>
      </c>
      <c r="D8" s="8">
        <f>COUNT(B3:B100)</f>
        <v>20</v>
      </c>
      <c r="E8" s="2" t="s">
        <v>8</v>
      </c>
    </row>
    <row r="9" spans="1:4" ht="12.75">
      <c r="A9" s="2">
        <f t="shared" si="1"/>
        <v>70</v>
      </c>
      <c r="B9" s="13">
        <f ca="1" t="shared" si="0"/>
        <v>13.189</v>
      </c>
      <c r="D9" s="7"/>
    </row>
    <row r="10" spans="1:5" ht="12.75">
      <c r="A10" s="2">
        <f t="shared" si="1"/>
        <v>65</v>
      </c>
      <c r="B10" s="13">
        <f ca="1" t="shared" si="0"/>
        <v>12.517</v>
      </c>
      <c r="D10" s="10"/>
      <c r="E10" s="3"/>
    </row>
    <row r="11" spans="1:5" ht="12.75">
      <c r="A11" s="2">
        <f t="shared" si="1"/>
        <v>60</v>
      </c>
      <c r="B11" s="13">
        <f ca="1" t="shared" si="0"/>
        <v>11.501</v>
      </c>
      <c r="D11" s="11">
        <v>100</v>
      </c>
      <c r="E11" s="7" t="s">
        <v>9</v>
      </c>
    </row>
    <row r="12" spans="1:5" ht="12.75">
      <c r="A12" s="2">
        <f t="shared" si="1"/>
        <v>55</v>
      </c>
      <c r="B12" s="13">
        <f ca="1" t="shared" si="0"/>
        <v>10.296</v>
      </c>
      <c r="D12" s="11">
        <v>-5</v>
      </c>
      <c r="E12" s="7" t="s">
        <v>10</v>
      </c>
    </row>
    <row r="13" spans="1:5" ht="12.75">
      <c r="A13" s="2">
        <f t="shared" si="1"/>
        <v>50</v>
      </c>
      <c r="B13" s="13">
        <f ca="1" t="shared" si="0"/>
        <v>10.116</v>
      </c>
      <c r="D13" s="11">
        <v>0.3</v>
      </c>
      <c r="E13" s="7" t="s">
        <v>11</v>
      </c>
    </row>
    <row r="14" spans="1:5" ht="12.75">
      <c r="A14" s="2">
        <f t="shared" si="1"/>
        <v>45</v>
      </c>
      <c r="B14" s="13">
        <f ca="1" t="shared" si="0"/>
        <v>8.495</v>
      </c>
      <c r="D14" s="11">
        <v>3</v>
      </c>
      <c r="E14" s="7" t="s">
        <v>36</v>
      </c>
    </row>
    <row r="15" spans="1:2" ht="12.75">
      <c r="A15" s="2">
        <f t="shared" si="1"/>
        <v>40</v>
      </c>
      <c r="B15" s="13">
        <f ca="1" t="shared" si="0"/>
        <v>7.268</v>
      </c>
    </row>
    <row r="16" spans="1:2" ht="12.75">
      <c r="A16" s="2">
        <f t="shared" si="1"/>
        <v>35</v>
      </c>
      <c r="B16" s="13">
        <f ca="1" t="shared" si="0"/>
        <v>6.014</v>
      </c>
    </row>
    <row r="17" spans="1:2" ht="12.75">
      <c r="A17" s="2">
        <f t="shared" si="1"/>
        <v>30</v>
      </c>
      <c r="B17" s="13">
        <f ca="1" t="shared" si="0"/>
        <v>4.243</v>
      </c>
    </row>
    <row r="18" spans="1:2" ht="12.75">
      <c r="A18" s="2">
        <f t="shared" si="1"/>
        <v>25</v>
      </c>
      <c r="B18" s="13">
        <f ca="1" t="shared" si="0"/>
        <v>3.242</v>
      </c>
    </row>
    <row r="19" spans="1:2" ht="12.75">
      <c r="A19" s="2">
        <f t="shared" si="1"/>
        <v>20</v>
      </c>
      <c r="B19" s="13">
        <f ca="1" t="shared" si="0"/>
        <v>0.236</v>
      </c>
    </row>
    <row r="20" spans="1:2" ht="12.75">
      <c r="A20" s="2">
        <f t="shared" si="1"/>
        <v>15</v>
      </c>
      <c r="B20" s="13">
        <f ca="1" t="shared" si="0"/>
        <v>-2.683</v>
      </c>
    </row>
    <row r="21" spans="1:2" ht="12.75">
      <c r="A21" s="2">
        <f t="shared" si="1"/>
        <v>10</v>
      </c>
      <c r="B21" s="13">
        <f ca="1" t="shared" si="0"/>
        <v>-7.401</v>
      </c>
    </row>
    <row r="22" spans="1:2" ht="12.75">
      <c r="A22" s="2">
        <f t="shared" si="1"/>
        <v>5</v>
      </c>
      <c r="B22" s="13">
        <f ca="1" t="shared" si="0"/>
        <v>-14.827</v>
      </c>
    </row>
    <row r="23" ht="12.75">
      <c r="B23" s="13"/>
    </row>
    <row r="24" ht="12.75">
      <c r="B24" s="13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C15" sqref="C15"/>
    </sheetView>
  </sheetViews>
  <sheetFormatPr defaultColWidth="9.28125" defaultRowHeight="12.75"/>
  <cols>
    <col min="1" max="1" width="9.28125" style="2" customWidth="1"/>
    <col min="2" max="2" width="12.421875" style="23" customWidth="1"/>
    <col min="3" max="3" width="12.421875" style="15" customWidth="1"/>
    <col min="4" max="16384" width="9.28125" style="2" customWidth="1"/>
  </cols>
  <sheetData>
    <row r="1" spans="1:5" ht="12.75">
      <c r="A1" s="1" t="s">
        <v>2</v>
      </c>
      <c r="B1" s="21" t="s">
        <v>3</v>
      </c>
      <c r="C1" s="14"/>
      <c r="D1" s="5"/>
      <c r="E1" s="3" t="s">
        <v>63</v>
      </c>
    </row>
    <row r="2" spans="1:3" ht="13.5" thickBot="1">
      <c r="A2" s="1" t="s">
        <v>0</v>
      </c>
      <c r="B2" s="21" t="s">
        <v>66</v>
      </c>
      <c r="C2" s="14" t="s">
        <v>67</v>
      </c>
    </row>
    <row r="3" spans="1:6" ht="13.5" thickBot="1">
      <c r="A3" s="31">
        <v>1</v>
      </c>
      <c r="B3" s="32">
        <v>275.3</v>
      </c>
      <c r="C3" s="20">
        <f aca="true" t="shared" si="0" ref="C3:C11">IF(B3&gt;0,ROUND(LOG10(B3),$E$12),"")</f>
        <v>2.44</v>
      </c>
      <c r="E3" s="4">
        <v>70</v>
      </c>
      <c r="F3" s="2" t="s">
        <v>64</v>
      </c>
    </row>
    <row r="4" spans="1:8" ht="13.5" thickBot="1">
      <c r="A4" s="33">
        <v>2</v>
      </c>
      <c r="B4" s="34">
        <v>68.8</v>
      </c>
      <c r="C4" s="20">
        <f t="shared" si="0"/>
        <v>1.838</v>
      </c>
      <c r="E4" s="6">
        <v>-0.17</v>
      </c>
      <c r="F4" s="2" t="s">
        <v>65</v>
      </c>
      <c r="G4" s="7"/>
      <c r="H4" s="7"/>
    </row>
    <row r="5" spans="1:6" ht="13.5" thickBot="1">
      <c r="A5" s="33">
        <v>3</v>
      </c>
      <c r="B5" s="34">
        <v>30.6</v>
      </c>
      <c r="C5" s="20">
        <f t="shared" si="0"/>
        <v>1.486</v>
      </c>
      <c r="E5" s="17"/>
      <c r="F5" s="7"/>
    </row>
    <row r="6" spans="1:6" ht="13.5" thickBot="1">
      <c r="A6" s="33">
        <v>4</v>
      </c>
      <c r="B6" s="34">
        <v>17.2</v>
      </c>
      <c r="C6" s="20">
        <f t="shared" si="0"/>
        <v>1.236</v>
      </c>
      <c r="E6" s="8">
        <f>COUNT(B3:B99)</f>
        <v>9</v>
      </c>
      <c r="F6" s="2" t="s">
        <v>8</v>
      </c>
    </row>
    <row r="7" spans="1:5" ht="13.5" thickBot="1">
      <c r="A7" s="33">
        <v>5</v>
      </c>
      <c r="B7" s="34">
        <v>11</v>
      </c>
      <c r="C7" s="20">
        <f t="shared" si="0"/>
        <v>1.041</v>
      </c>
      <c r="E7" s="7"/>
    </row>
    <row r="8" spans="1:6" ht="13.5" thickBot="1">
      <c r="A8" s="33">
        <v>6</v>
      </c>
      <c r="B8" s="34">
        <v>7.6</v>
      </c>
      <c r="C8" s="20">
        <f t="shared" si="0"/>
        <v>0.881</v>
      </c>
      <c r="E8" s="10"/>
      <c r="F8" s="3"/>
    </row>
    <row r="9" spans="1:6" ht="13.5" thickBot="1">
      <c r="A9" s="33">
        <v>7</v>
      </c>
      <c r="B9" s="34">
        <v>5.6</v>
      </c>
      <c r="C9" s="20">
        <f t="shared" si="0"/>
        <v>0.748</v>
      </c>
      <c r="E9" s="11">
        <v>0</v>
      </c>
      <c r="F9" s="7" t="s">
        <v>9</v>
      </c>
    </row>
    <row r="10" spans="1:6" ht="13.5" thickBot="1">
      <c r="A10" s="33">
        <v>8</v>
      </c>
      <c r="B10" s="34">
        <v>4.3</v>
      </c>
      <c r="C10" s="20">
        <f t="shared" si="0"/>
        <v>0.633</v>
      </c>
      <c r="E10" s="11">
        <v>2</v>
      </c>
      <c r="F10" s="7" t="s">
        <v>10</v>
      </c>
    </row>
    <row r="11" spans="1:6" ht="13.5" thickBot="1">
      <c r="A11" s="33">
        <v>9</v>
      </c>
      <c r="B11" s="34">
        <v>3.4</v>
      </c>
      <c r="C11" s="20">
        <f t="shared" si="0"/>
        <v>0.531</v>
      </c>
      <c r="E11" s="29">
        <v>0</v>
      </c>
      <c r="F11" s="7" t="s">
        <v>11</v>
      </c>
    </row>
    <row r="12" spans="2:6" ht="12.75">
      <c r="B12" s="22"/>
      <c r="C12" s="20"/>
      <c r="E12" s="11">
        <v>3</v>
      </c>
      <c r="F12" s="7" t="s">
        <v>36</v>
      </c>
    </row>
    <row r="13" spans="2:3" ht="12.75">
      <c r="B13" s="22"/>
      <c r="C13" s="20"/>
    </row>
    <row r="14" spans="2:3" ht="12.75">
      <c r="B14" s="22"/>
      <c r="C14" s="20"/>
    </row>
    <row r="15" spans="2:3" ht="12.75">
      <c r="B15" s="22"/>
      <c r="C15" s="20"/>
    </row>
    <row r="16" spans="2:3" ht="12.75">
      <c r="B16" s="22"/>
      <c r="C16" s="20"/>
    </row>
    <row r="17" spans="2:3" ht="12.75">
      <c r="B17" s="22"/>
      <c r="C17" s="20"/>
    </row>
    <row r="18" spans="2:3" ht="12.75">
      <c r="B18" s="22"/>
      <c r="C18" s="20"/>
    </row>
    <row r="19" spans="2:3" ht="12.75">
      <c r="B19" s="22"/>
      <c r="C19" s="20"/>
    </row>
    <row r="20" spans="2:3" ht="12.75">
      <c r="B20" s="22"/>
      <c r="C20" s="20"/>
    </row>
    <row r="21" spans="2:3" ht="12.75">
      <c r="B21" s="22"/>
      <c r="C21" s="20"/>
    </row>
    <row r="22" spans="2:3" ht="12.75">
      <c r="B22" s="22"/>
      <c r="C22" s="20"/>
    </row>
    <row r="23" spans="2:3" ht="12.75">
      <c r="B23" s="22"/>
      <c r="C23" s="20"/>
    </row>
    <row r="24" spans="2:3" ht="12.75">
      <c r="B24" s="22"/>
      <c r="C24" s="20"/>
    </row>
    <row r="25" spans="2:3" ht="12.75">
      <c r="B25" s="22"/>
      <c r="C25" s="20"/>
    </row>
    <row r="26" spans="2:3" ht="12.75">
      <c r="B26" s="22"/>
      <c r="C26" s="20"/>
    </row>
    <row r="27" spans="2:3" ht="12.75">
      <c r="B27" s="22"/>
      <c r="C27" s="20"/>
    </row>
    <row r="28" spans="2:3" ht="12.75">
      <c r="B28" s="22"/>
      <c r="C28" s="20"/>
    </row>
    <row r="29" spans="2:3" ht="12.75">
      <c r="B29" s="22"/>
      <c r="C29" s="20"/>
    </row>
    <row r="30" spans="2:3" ht="12.75">
      <c r="B30" s="22"/>
      <c r="C30" s="20"/>
    </row>
    <row r="31" spans="2:3" ht="12.75">
      <c r="B31" s="22"/>
      <c r="C31" s="20"/>
    </row>
    <row r="32" spans="2:3" ht="12.75">
      <c r="B32" s="22"/>
      <c r="C32" s="20"/>
    </row>
    <row r="33" spans="2:3" ht="12.75">
      <c r="B33" s="22"/>
      <c r="C33" s="20"/>
    </row>
    <row r="34" spans="2:3" ht="12.75">
      <c r="B34" s="22"/>
      <c r="C34" s="20"/>
    </row>
    <row r="35" spans="2:3" ht="12.75">
      <c r="B35" s="22"/>
      <c r="C35" s="20"/>
    </row>
    <row r="36" spans="2:3" ht="12.75">
      <c r="B36" s="22"/>
      <c r="C36" s="20"/>
    </row>
    <row r="37" spans="2:3" ht="12.75">
      <c r="B37" s="22"/>
      <c r="C37" s="20"/>
    </row>
    <row r="38" spans="2:3" ht="12.75">
      <c r="B38" s="22"/>
      <c r="C38" s="20"/>
    </row>
    <row r="39" spans="2:3" ht="12.75">
      <c r="B39" s="22"/>
      <c r="C39" s="20"/>
    </row>
    <row r="40" spans="2:3" ht="12.75">
      <c r="B40" s="22"/>
      <c r="C40" s="20"/>
    </row>
    <row r="41" spans="2:3" ht="12.75">
      <c r="B41" s="22"/>
      <c r="C41" s="20"/>
    </row>
    <row r="42" spans="2:3" ht="12.75">
      <c r="B42" s="22"/>
      <c r="C42" s="20"/>
    </row>
    <row r="43" spans="2:3" ht="12.75">
      <c r="B43" s="22"/>
      <c r="C43" s="20"/>
    </row>
    <row r="44" spans="2:3" ht="12.75">
      <c r="B44" s="22"/>
      <c r="C44" s="20"/>
    </row>
    <row r="45" spans="2:3" ht="12.75">
      <c r="B45" s="22"/>
      <c r="C45" s="20"/>
    </row>
    <row r="46" spans="2:3" ht="12.75">
      <c r="B46" s="22"/>
      <c r="C46" s="20"/>
    </row>
    <row r="47" spans="2:3" ht="12.75">
      <c r="B47" s="22"/>
      <c r="C47" s="20"/>
    </row>
    <row r="48" spans="2:3" ht="12.75">
      <c r="B48" s="22"/>
      <c r="C48" s="20"/>
    </row>
    <row r="49" spans="2:3" ht="12.75">
      <c r="B49" s="22"/>
      <c r="C49" s="20"/>
    </row>
    <row r="50" spans="2:3" ht="12.75">
      <c r="B50" s="22"/>
      <c r="C50" s="20"/>
    </row>
    <row r="51" spans="2:3" ht="12.75">
      <c r="B51" s="22"/>
      <c r="C51" s="20"/>
    </row>
    <row r="52" spans="2:3" ht="12.75">
      <c r="B52" s="22"/>
      <c r="C52" s="20"/>
    </row>
    <row r="53" spans="2:3" ht="12.75">
      <c r="B53" s="22"/>
      <c r="C53" s="2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5" sqref="F5"/>
    </sheetView>
  </sheetViews>
  <sheetFormatPr defaultColWidth="9.28125" defaultRowHeight="12.75"/>
  <cols>
    <col min="1" max="1" width="9.28125" style="23" customWidth="1"/>
    <col min="2" max="2" width="12.421875" style="38" customWidth="1"/>
    <col min="3" max="3" width="12.421875" style="15" customWidth="1"/>
    <col min="4" max="5" width="9.28125" style="2" customWidth="1"/>
    <col min="6" max="6" width="11.28125" style="2" customWidth="1"/>
    <col min="7" max="16384" width="9.28125" style="2" customWidth="1"/>
  </cols>
  <sheetData>
    <row r="1" spans="1:6" ht="12.75">
      <c r="A1" s="21" t="s">
        <v>2</v>
      </c>
      <c r="B1" s="36" t="s">
        <v>3</v>
      </c>
      <c r="C1" s="14"/>
      <c r="D1" s="5"/>
      <c r="E1" s="5"/>
      <c r="F1" s="3" t="s">
        <v>68</v>
      </c>
    </row>
    <row r="2" spans="1:4" ht="12.75">
      <c r="A2" s="21" t="s">
        <v>0</v>
      </c>
      <c r="B2" s="36" t="s">
        <v>1</v>
      </c>
      <c r="C2" s="14" t="s">
        <v>74</v>
      </c>
      <c r="D2" s="2" t="s">
        <v>75</v>
      </c>
    </row>
    <row r="3" spans="1:7" ht="12.75">
      <c r="A3" s="23">
        <f>F9</f>
        <v>20</v>
      </c>
      <c r="B3" s="37">
        <f aca="true" ca="1" t="shared" si="0" ref="B3:B13">ROUND($F$3*A3^$F$4+$F$13*NORMSINV(RAND()),F$14)</f>
        <v>4</v>
      </c>
      <c r="C3" s="20">
        <f>IF(A3&gt;0,ROUND(LOG10(A3),$F$15),"")</f>
        <v>1.301</v>
      </c>
      <c r="D3" s="20">
        <f>IF(B3&gt;0,ROUND(LOG10(B3),$F$15),"")</f>
        <v>0.602</v>
      </c>
      <c r="F3" s="4">
        <v>0.01</v>
      </c>
      <c r="G3" s="2" t="s">
        <v>70</v>
      </c>
    </row>
    <row r="4" spans="1:9" ht="12.75">
      <c r="A4" s="23">
        <f ca="1">ROUND(A3*10^F$11+F$12*NORMSINV(RAND())+F$10,F$15)</f>
        <v>40</v>
      </c>
      <c r="B4" s="37">
        <f ca="1" t="shared" si="0"/>
        <v>16</v>
      </c>
      <c r="C4" s="20">
        <f aca="true" t="shared" si="1" ref="C4:C12">IF(A4&gt;0,ROUND(LOG10(A4),$F$15),"")</f>
        <v>1.602</v>
      </c>
      <c r="D4" s="20">
        <f aca="true" t="shared" si="2" ref="D4:D12">IF(B4&gt;0,ROUND(LOG10(B4),$F$15),"")</f>
        <v>1.204</v>
      </c>
      <c r="F4" s="6">
        <v>2</v>
      </c>
      <c r="G4" s="2" t="s">
        <v>71</v>
      </c>
      <c r="H4" s="7"/>
      <c r="I4" s="7"/>
    </row>
    <row r="5" spans="1:7" ht="12.75">
      <c r="A5" s="23">
        <f aca="true" ca="1" t="shared" si="3" ref="A5:A12">ROUND(A4*10^F$11+F$12*NORMSINV(RAND())+F$10,F$15)</f>
        <v>60</v>
      </c>
      <c r="B5" s="37">
        <f ca="1" t="shared" si="0"/>
        <v>36</v>
      </c>
      <c r="C5" s="20">
        <f t="shared" si="1"/>
        <v>1.778</v>
      </c>
      <c r="D5" s="20">
        <f t="shared" si="2"/>
        <v>1.556</v>
      </c>
      <c r="F5" s="17"/>
      <c r="G5" s="7"/>
    </row>
    <row r="6" spans="1:7" ht="12.75">
      <c r="A6" s="23">
        <f ca="1" t="shared" si="3"/>
        <v>80</v>
      </c>
      <c r="B6" s="37">
        <f ca="1" t="shared" si="0"/>
        <v>64</v>
      </c>
      <c r="C6" s="20">
        <f t="shared" si="1"/>
        <v>1.903</v>
      </c>
      <c r="D6" s="20">
        <f t="shared" si="2"/>
        <v>1.806</v>
      </c>
      <c r="F6" s="8">
        <f>COUNT(B3:B99)</f>
        <v>11</v>
      </c>
      <c r="G6" s="2" t="s">
        <v>8</v>
      </c>
    </row>
    <row r="7" spans="1:6" ht="12.75">
      <c r="A7" s="23">
        <f ca="1" t="shared" si="3"/>
        <v>100</v>
      </c>
      <c r="B7" s="37">
        <f ca="1" t="shared" si="0"/>
        <v>100</v>
      </c>
      <c r="C7" s="20">
        <f t="shared" si="1"/>
        <v>2</v>
      </c>
      <c r="D7" s="20">
        <f t="shared" si="2"/>
        <v>2</v>
      </c>
      <c r="F7" s="7"/>
    </row>
    <row r="8" spans="1:7" ht="12.75">
      <c r="A8" s="23">
        <f ca="1" t="shared" si="3"/>
        <v>120</v>
      </c>
      <c r="B8" s="37">
        <f ca="1" t="shared" si="0"/>
        <v>144</v>
      </c>
      <c r="C8" s="20">
        <f t="shared" si="1"/>
        <v>2.079</v>
      </c>
      <c r="D8" s="20">
        <f t="shared" si="2"/>
        <v>2.158</v>
      </c>
      <c r="F8" s="10"/>
      <c r="G8" s="3"/>
    </row>
    <row r="9" spans="1:7" ht="12.75">
      <c r="A9" s="23">
        <f ca="1" t="shared" si="3"/>
        <v>140</v>
      </c>
      <c r="B9" s="37">
        <f ca="1" t="shared" si="0"/>
        <v>196</v>
      </c>
      <c r="C9" s="20">
        <f t="shared" si="1"/>
        <v>2.146</v>
      </c>
      <c r="D9" s="20">
        <f t="shared" si="2"/>
        <v>2.292</v>
      </c>
      <c r="F9" s="11">
        <v>20</v>
      </c>
      <c r="G9" s="7" t="s">
        <v>9</v>
      </c>
    </row>
    <row r="10" spans="1:7" ht="12.75">
      <c r="A10" s="23">
        <f ca="1" t="shared" si="3"/>
        <v>160</v>
      </c>
      <c r="B10" s="37">
        <f ca="1" t="shared" si="0"/>
        <v>256</v>
      </c>
      <c r="C10" s="20">
        <f t="shared" si="1"/>
        <v>2.204</v>
      </c>
      <c r="D10" s="20">
        <f t="shared" si="2"/>
        <v>2.408</v>
      </c>
      <c r="F10" s="11">
        <v>20</v>
      </c>
      <c r="G10" s="7" t="s">
        <v>76</v>
      </c>
    </row>
    <row r="11" spans="1:7" ht="12.75">
      <c r="A11" s="23">
        <f ca="1" t="shared" si="3"/>
        <v>180</v>
      </c>
      <c r="B11" s="37">
        <f ca="1" t="shared" si="0"/>
        <v>324</v>
      </c>
      <c r="C11" s="20">
        <f t="shared" si="1"/>
        <v>2.255</v>
      </c>
      <c r="D11" s="20">
        <f t="shared" si="2"/>
        <v>2.511</v>
      </c>
      <c r="F11" s="11">
        <v>0</v>
      </c>
      <c r="G11" s="7" t="s">
        <v>69</v>
      </c>
    </row>
    <row r="12" spans="1:7" ht="12.75">
      <c r="A12" s="23">
        <f ca="1" t="shared" si="3"/>
        <v>200</v>
      </c>
      <c r="B12" s="37">
        <f ca="1" t="shared" si="0"/>
        <v>400</v>
      </c>
      <c r="C12" s="20">
        <f t="shared" si="1"/>
        <v>2.301</v>
      </c>
      <c r="D12" s="20">
        <f t="shared" si="2"/>
        <v>2.602</v>
      </c>
      <c r="F12" s="11"/>
      <c r="G12" s="7" t="s">
        <v>72</v>
      </c>
    </row>
    <row r="13" spans="1:7" ht="12.75">
      <c r="A13" s="23">
        <f ca="1">ROUND(A12*10^F$11+F$12*NORMSINV(RAND())+F$10,F$15)</f>
        <v>220</v>
      </c>
      <c r="B13" s="37">
        <f ca="1" t="shared" si="0"/>
        <v>484</v>
      </c>
      <c r="C13" s="20">
        <f>IF(A13&gt;0,ROUND(LOG10(A13),$F$15),"")</f>
        <v>2.342</v>
      </c>
      <c r="D13" s="20">
        <f>IF(B13&gt;0,ROUND(LOG10(B13),$F$15),"")</f>
        <v>2.685</v>
      </c>
      <c r="F13" s="29"/>
      <c r="G13" s="7" t="s">
        <v>11</v>
      </c>
    </row>
    <row r="14" spans="2:7" ht="12.75">
      <c r="B14" s="37"/>
      <c r="C14" s="20"/>
      <c r="D14" s="20"/>
      <c r="F14" s="11">
        <v>1</v>
      </c>
      <c r="G14" s="7" t="s">
        <v>73</v>
      </c>
    </row>
    <row r="15" spans="2:7" ht="12.75">
      <c r="B15" s="37"/>
      <c r="C15" s="20"/>
      <c r="D15" s="20"/>
      <c r="F15" s="11">
        <v>3</v>
      </c>
      <c r="G15" s="7" t="s">
        <v>59</v>
      </c>
    </row>
    <row r="16" spans="2:4" ht="12.75">
      <c r="B16" s="37"/>
      <c r="C16" s="20"/>
      <c r="D16" s="20"/>
    </row>
    <row r="17" spans="2:4" ht="12.75">
      <c r="B17" s="37"/>
      <c r="C17" s="20"/>
      <c r="D17" s="20"/>
    </row>
    <row r="18" spans="2:4" ht="12.75">
      <c r="B18" s="37"/>
      <c r="C18" s="20"/>
      <c r="D18" s="20"/>
    </row>
    <row r="19" spans="2:4" ht="12.75">
      <c r="B19" s="37"/>
      <c r="C19" s="20"/>
      <c r="D19" s="20"/>
    </row>
    <row r="20" spans="2:4" ht="12.75">
      <c r="B20" s="37"/>
      <c r="C20" s="20"/>
      <c r="D20" s="20"/>
    </row>
    <row r="21" spans="2:4" ht="12.75">
      <c r="B21" s="37"/>
      <c r="C21" s="20"/>
      <c r="D21" s="20"/>
    </row>
    <row r="22" spans="2:4" ht="12.75">
      <c r="B22" s="37"/>
      <c r="C22" s="20"/>
      <c r="D22" s="20"/>
    </row>
    <row r="23" spans="2:4" ht="12.75">
      <c r="B23" s="37"/>
      <c r="C23" s="20"/>
      <c r="D23" s="20"/>
    </row>
    <row r="24" spans="2:4" ht="12.75">
      <c r="B24" s="37"/>
      <c r="C24" s="20"/>
      <c r="D24" s="20"/>
    </row>
    <row r="25" spans="2:4" ht="12.75">
      <c r="B25" s="37"/>
      <c r="C25" s="20"/>
      <c r="D25" s="20"/>
    </row>
    <row r="26" spans="2:4" ht="12.75">
      <c r="B26" s="37"/>
      <c r="C26" s="20"/>
      <c r="D26" s="20"/>
    </row>
    <row r="27" spans="2:6" ht="12.75">
      <c r="B27" s="37"/>
      <c r="C27" s="20"/>
      <c r="D27" s="20"/>
      <c r="F27" s="30"/>
    </row>
    <row r="28" spans="2:4" ht="12.75">
      <c r="B28" s="37"/>
      <c r="C28" s="20"/>
      <c r="D28" s="20"/>
    </row>
    <row r="29" spans="2:4" ht="12.75">
      <c r="B29" s="37"/>
      <c r="C29" s="20"/>
      <c r="D29" s="20"/>
    </row>
    <row r="30" spans="2:6" ht="12.75">
      <c r="B30" s="37"/>
      <c r="C30" s="20"/>
      <c r="D30" s="20"/>
      <c r="F30" s="23"/>
    </row>
    <row r="31" spans="2:4" ht="12.75">
      <c r="B31" s="37"/>
      <c r="C31" s="20"/>
      <c r="D31" s="20"/>
    </row>
    <row r="32" spans="2:4" ht="12.75">
      <c r="B32" s="37"/>
      <c r="C32" s="20"/>
      <c r="D32" s="20"/>
    </row>
    <row r="33" spans="2:4" ht="12.75">
      <c r="B33" s="37"/>
      <c r="C33" s="20"/>
      <c r="D33" s="20"/>
    </row>
    <row r="34" spans="2:4" ht="12.75">
      <c r="B34" s="37"/>
      <c r="C34" s="20"/>
      <c r="D34" s="20"/>
    </row>
    <row r="35" spans="2:4" ht="12.75">
      <c r="B35" s="37"/>
      <c r="C35" s="20"/>
      <c r="D35" s="20"/>
    </row>
    <row r="36" spans="2:4" ht="12.75">
      <c r="B36" s="37"/>
      <c r="C36" s="20"/>
      <c r="D36" s="20"/>
    </row>
    <row r="37" spans="2:4" ht="12.75">
      <c r="B37" s="37"/>
      <c r="C37" s="20"/>
      <c r="D37" s="20"/>
    </row>
    <row r="38" spans="2:4" ht="12.75">
      <c r="B38" s="37"/>
      <c r="C38" s="20"/>
      <c r="D38" s="20"/>
    </row>
    <row r="39" spans="2:4" ht="12.75">
      <c r="B39" s="37"/>
      <c r="C39" s="20"/>
      <c r="D39" s="20"/>
    </row>
    <row r="40" spans="2:4" ht="12.75">
      <c r="B40" s="37"/>
      <c r="C40" s="20"/>
      <c r="D40" s="20"/>
    </row>
    <row r="41" spans="2:4" ht="12.75">
      <c r="B41" s="37"/>
      <c r="C41" s="20"/>
      <c r="D41" s="20"/>
    </row>
    <row r="42" spans="2:4" ht="12.75">
      <c r="B42" s="37"/>
      <c r="C42" s="20"/>
      <c r="D42" s="20"/>
    </row>
    <row r="43" spans="2:4" ht="12.75">
      <c r="B43" s="37"/>
      <c r="C43" s="20"/>
      <c r="D43" s="20"/>
    </row>
    <row r="44" spans="2:4" ht="12.75">
      <c r="B44" s="37"/>
      <c r="C44" s="20"/>
      <c r="D44" s="20"/>
    </row>
    <row r="45" spans="2:4" ht="12.75">
      <c r="B45" s="37"/>
      <c r="C45" s="20"/>
      <c r="D45" s="20"/>
    </row>
    <row r="46" spans="2:4" ht="12.75">
      <c r="B46" s="37"/>
      <c r="C46" s="20"/>
      <c r="D46" s="20"/>
    </row>
    <row r="47" spans="2:4" ht="12.75">
      <c r="B47" s="37"/>
      <c r="C47" s="20"/>
      <c r="D47" s="20"/>
    </row>
    <row r="48" spans="2:4" ht="12.75">
      <c r="B48" s="37"/>
      <c r="C48" s="20"/>
      <c r="D48" s="20"/>
    </row>
    <row r="49" spans="2:4" ht="12.75">
      <c r="B49" s="37"/>
      <c r="C49" s="20"/>
      <c r="D49" s="20"/>
    </row>
    <row r="50" spans="2:4" ht="12.75">
      <c r="B50" s="37"/>
      <c r="C50" s="20"/>
      <c r="D50" s="20"/>
    </row>
    <row r="51" spans="2:4" ht="12.75">
      <c r="B51" s="37"/>
      <c r="C51" s="20"/>
      <c r="D51" s="20"/>
    </row>
    <row r="52" spans="2:4" ht="12.75">
      <c r="B52" s="37"/>
      <c r="C52" s="20"/>
      <c r="D52" s="20"/>
    </row>
    <row r="53" spans="2:4" ht="12.75">
      <c r="B53" s="37"/>
      <c r="C53" s="20"/>
      <c r="D53" s="2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C1" sqref="C1"/>
    </sheetView>
  </sheetViews>
  <sheetFormatPr defaultColWidth="9.28125" defaultRowHeight="12.75"/>
  <cols>
    <col min="1" max="1" width="9.28125" style="2" customWidth="1"/>
    <col min="2" max="2" width="13.140625" style="15" customWidth="1"/>
    <col min="3" max="16384" width="9.28125" style="2" customWidth="1"/>
  </cols>
  <sheetData>
    <row r="1" spans="1:4" ht="12.75">
      <c r="A1" s="1" t="s">
        <v>2</v>
      </c>
      <c r="B1" s="14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-1</v>
      </c>
      <c r="E2" s="2" t="s">
        <v>54</v>
      </c>
    </row>
    <row r="3" spans="1:5" ht="12.75">
      <c r="A3" s="2">
        <f>D10</f>
        <v>-2.5</v>
      </c>
      <c r="B3" s="13">
        <f ca="1">ROUND(D$2+D$3*A3+D$4*A3^2+D$5*A3^3+D$12*NORMSINV(RAND()),D$13)</f>
        <v>41.19</v>
      </c>
      <c r="D3" s="6">
        <v>0</v>
      </c>
      <c r="E3" s="2" t="s">
        <v>5</v>
      </c>
    </row>
    <row r="4" spans="1:7" ht="12.75">
      <c r="A4" s="2">
        <f aca="true" t="shared" si="0" ref="A4:A35">ROUND(A3+D$11,3)</f>
        <v>-2.3</v>
      </c>
      <c r="B4" s="13">
        <f aca="true" ca="1" t="shared" si="1" ref="B4:B52">ROUND(D$2+D$3*A4+D$4*A4^2+D$5*A4^3+D$12*NORMSINV(RAND()),D$13)</f>
        <v>33.12</v>
      </c>
      <c r="D4" s="6">
        <v>3</v>
      </c>
      <c r="E4" s="7" t="s">
        <v>4</v>
      </c>
      <c r="F4" s="7"/>
      <c r="G4" s="7"/>
    </row>
    <row r="5" spans="1:7" ht="12.75">
      <c r="A5" s="2">
        <f t="shared" si="0"/>
        <v>-2.1</v>
      </c>
      <c r="B5" s="13">
        <f ca="1" t="shared" si="1"/>
        <v>26.12</v>
      </c>
      <c r="D5" s="6">
        <v>-1.5</v>
      </c>
      <c r="E5" s="7" t="s">
        <v>47</v>
      </c>
      <c r="F5" s="7"/>
      <c r="G5" s="7"/>
    </row>
    <row r="6" spans="1:5" ht="12.75">
      <c r="A6" s="2">
        <f t="shared" si="0"/>
        <v>-1.9</v>
      </c>
      <c r="B6" s="13">
        <f ca="1" t="shared" si="1"/>
        <v>20.12</v>
      </c>
      <c r="D6" s="17"/>
      <c r="E6" s="7"/>
    </row>
    <row r="7" spans="1:5" ht="12.75">
      <c r="A7" s="2">
        <f t="shared" si="0"/>
        <v>-1.7</v>
      </c>
      <c r="B7" s="13">
        <f ca="1" t="shared" si="1"/>
        <v>15.04</v>
      </c>
      <c r="D7" s="8">
        <f>COUNT(B3:B100)</f>
        <v>50</v>
      </c>
      <c r="E7" s="2" t="s">
        <v>8</v>
      </c>
    </row>
    <row r="8" spans="1:4" ht="12.75">
      <c r="A8" s="2">
        <f t="shared" si="0"/>
        <v>-1.5</v>
      </c>
      <c r="B8" s="13">
        <f ca="1" t="shared" si="1"/>
        <v>10.81</v>
      </c>
      <c r="D8" s="7"/>
    </row>
    <row r="9" spans="1:5" ht="12.75">
      <c r="A9" s="2">
        <f t="shared" si="0"/>
        <v>-1.3</v>
      </c>
      <c r="B9" s="13">
        <f ca="1" t="shared" si="1"/>
        <v>7.37</v>
      </c>
      <c r="D9" s="10"/>
      <c r="E9" s="3"/>
    </row>
    <row r="10" spans="1:5" ht="12.75">
      <c r="A10" s="2">
        <f t="shared" si="0"/>
        <v>-1.1</v>
      </c>
      <c r="B10" s="13">
        <f ca="1" t="shared" si="1"/>
        <v>4.63</v>
      </c>
      <c r="D10" s="11">
        <v>-2.5</v>
      </c>
      <c r="E10" s="7" t="s">
        <v>9</v>
      </c>
    </row>
    <row r="11" spans="1:5" ht="12.75">
      <c r="A11" s="2">
        <f t="shared" si="0"/>
        <v>-0.9</v>
      </c>
      <c r="B11" s="13">
        <f ca="1" t="shared" si="1"/>
        <v>2.52</v>
      </c>
      <c r="D11" s="11">
        <v>0.2</v>
      </c>
      <c r="E11" s="7" t="s">
        <v>10</v>
      </c>
    </row>
    <row r="12" spans="1:5" ht="12.75">
      <c r="A12" s="2">
        <f t="shared" si="0"/>
        <v>-0.7</v>
      </c>
      <c r="B12" s="13">
        <f ca="1" t="shared" si="1"/>
        <v>0.98</v>
      </c>
      <c r="D12" s="11">
        <v>0</v>
      </c>
      <c r="E12" s="7" t="s">
        <v>11</v>
      </c>
    </row>
    <row r="13" spans="1:5" ht="12.75">
      <c r="A13" s="2">
        <f t="shared" si="0"/>
        <v>-0.5</v>
      </c>
      <c r="B13" s="13">
        <f ca="1" t="shared" si="1"/>
        <v>-0.06</v>
      </c>
      <c r="D13" s="11">
        <v>2</v>
      </c>
      <c r="E13" s="7" t="s">
        <v>36</v>
      </c>
    </row>
    <row r="14" spans="1:2" ht="12.75">
      <c r="A14" s="2">
        <f t="shared" si="0"/>
        <v>-0.3</v>
      </c>
      <c r="B14" s="13">
        <f ca="1" t="shared" si="1"/>
        <v>-0.69</v>
      </c>
    </row>
    <row r="15" spans="1:2" ht="12.75">
      <c r="A15" s="2">
        <f t="shared" si="0"/>
        <v>-0.1</v>
      </c>
      <c r="B15" s="13">
        <f ca="1" t="shared" si="1"/>
        <v>-0.97</v>
      </c>
    </row>
    <row r="16" spans="1:2" ht="12.75">
      <c r="A16" s="2">
        <f t="shared" si="0"/>
        <v>0.1</v>
      </c>
      <c r="B16" s="13">
        <f ca="1" t="shared" si="1"/>
        <v>-0.97</v>
      </c>
    </row>
    <row r="17" spans="1:2" ht="12.75">
      <c r="A17" s="2">
        <f t="shared" si="0"/>
        <v>0.3</v>
      </c>
      <c r="B17" s="13">
        <f ca="1" t="shared" si="1"/>
        <v>-0.77</v>
      </c>
    </row>
    <row r="18" spans="1:2" ht="12.75">
      <c r="A18" s="2">
        <f t="shared" si="0"/>
        <v>0.5</v>
      </c>
      <c r="B18" s="13">
        <f ca="1" t="shared" si="1"/>
        <v>-0.44</v>
      </c>
    </row>
    <row r="19" spans="1:2" ht="12.75">
      <c r="A19" s="2">
        <f t="shared" si="0"/>
        <v>0.7</v>
      </c>
      <c r="B19" s="13">
        <f ca="1" t="shared" si="1"/>
        <v>-0.04</v>
      </c>
    </row>
    <row r="20" spans="1:2" ht="12.75">
      <c r="A20" s="2">
        <f t="shared" si="0"/>
        <v>0.9</v>
      </c>
      <c r="B20" s="13">
        <f ca="1" t="shared" si="1"/>
        <v>0.34</v>
      </c>
    </row>
    <row r="21" spans="1:2" ht="12.75">
      <c r="A21" s="2">
        <f t="shared" si="0"/>
        <v>1.1</v>
      </c>
      <c r="B21" s="13">
        <f ca="1" t="shared" si="1"/>
        <v>0.63</v>
      </c>
    </row>
    <row r="22" spans="1:2" ht="12.75">
      <c r="A22" s="2">
        <f t="shared" si="0"/>
        <v>1.3</v>
      </c>
      <c r="B22" s="13">
        <f ca="1" t="shared" si="1"/>
        <v>0.77</v>
      </c>
    </row>
    <row r="23" spans="1:2" ht="12.75">
      <c r="A23" s="2">
        <f t="shared" si="0"/>
        <v>1.5</v>
      </c>
      <c r="B23" s="13">
        <f ca="1" t="shared" si="1"/>
        <v>0.69</v>
      </c>
    </row>
    <row r="24" spans="1:2" ht="12.75">
      <c r="A24" s="2">
        <f t="shared" si="0"/>
        <v>1.7</v>
      </c>
      <c r="B24" s="13">
        <f ca="1" t="shared" si="1"/>
        <v>0.3</v>
      </c>
    </row>
    <row r="25" spans="1:2" ht="12.75">
      <c r="A25" s="2">
        <f t="shared" si="0"/>
        <v>1.9</v>
      </c>
      <c r="B25" s="13">
        <f ca="1" t="shared" si="1"/>
        <v>-0.46</v>
      </c>
    </row>
    <row r="26" spans="1:2" ht="12.75">
      <c r="A26" s="2">
        <f t="shared" si="0"/>
        <v>2.1</v>
      </c>
      <c r="B26" s="13">
        <f ca="1" t="shared" si="1"/>
        <v>-1.66</v>
      </c>
    </row>
    <row r="27" spans="1:2" ht="12.75">
      <c r="A27" s="2">
        <f t="shared" si="0"/>
        <v>2.3</v>
      </c>
      <c r="B27" s="13">
        <f ca="1" t="shared" si="1"/>
        <v>-3.38</v>
      </c>
    </row>
    <row r="28" spans="1:2" ht="12.75">
      <c r="A28" s="2">
        <f t="shared" si="0"/>
        <v>2.5</v>
      </c>
      <c r="B28" s="13">
        <f ca="1" t="shared" si="1"/>
        <v>-5.69</v>
      </c>
    </row>
    <row r="29" spans="1:2" ht="12.75">
      <c r="A29" s="2">
        <f t="shared" si="0"/>
        <v>2.7</v>
      </c>
      <c r="B29" s="13">
        <f ca="1" t="shared" si="1"/>
        <v>-8.65</v>
      </c>
    </row>
    <row r="30" spans="1:2" ht="12.75">
      <c r="A30" s="2">
        <f t="shared" si="0"/>
        <v>2.9</v>
      </c>
      <c r="B30" s="13">
        <f ca="1" t="shared" si="1"/>
        <v>-12.35</v>
      </c>
    </row>
    <row r="31" spans="1:2" ht="12.75">
      <c r="A31" s="2">
        <f t="shared" si="0"/>
        <v>3.1</v>
      </c>
      <c r="B31" s="13">
        <f ca="1" t="shared" si="1"/>
        <v>-16.86</v>
      </c>
    </row>
    <row r="32" spans="1:2" ht="12.75">
      <c r="A32" s="2">
        <f t="shared" si="0"/>
        <v>3.3</v>
      </c>
      <c r="B32" s="13">
        <f ca="1" t="shared" si="1"/>
        <v>-22.24</v>
      </c>
    </row>
    <row r="33" spans="1:2" ht="12.75">
      <c r="A33" s="2">
        <f t="shared" si="0"/>
        <v>3.5</v>
      </c>
      <c r="B33" s="13">
        <f ca="1" t="shared" si="1"/>
        <v>-28.56</v>
      </c>
    </row>
    <row r="34" spans="1:2" ht="12.75">
      <c r="A34" s="2">
        <f t="shared" si="0"/>
        <v>3.7</v>
      </c>
      <c r="B34" s="13">
        <f ca="1" t="shared" si="1"/>
        <v>-35.91</v>
      </c>
    </row>
    <row r="35" spans="1:2" ht="12.75">
      <c r="A35" s="2">
        <f t="shared" si="0"/>
        <v>3.9</v>
      </c>
      <c r="B35" s="13">
        <f ca="1" t="shared" si="1"/>
        <v>-44.35</v>
      </c>
    </row>
    <row r="36" spans="1:2" ht="12.75">
      <c r="A36" s="2">
        <f aca="true" t="shared" si="2" ref="A36:A52">ROUND(A35+D$11,3)</f>
        <v>4.1</v>
      </c>
      <c r="B36" s="13">
        <f ca="1" t="shared" si="1"/>
        <v>-53.95</v>
      </c>
    </row>
    <row r="37" spans="1:2" ht="12.75">
      <c r="A37" s="2">
        <f t="shared" si="2"/>
        <v>4.3</v>
      </c>
      <c r="B37" s="13">
        <f ca="1" t="shared" si="1"/>
        <v>-64.79</v>
      </c>
    </row>
    <row r="38" spans="1:2" ht="12.75">
      <c r="A38" s="2">
        <f t="shared" si="2"/>
        <v>4.5</v>
      </c>
      <c r="B38" s="13">
        <f ca="1" t="shared" si="1"/>
        <v>-76.94</v>
      </c>
    </row>
    <row r="39" spans="1:2" ht="12.75">
      <c r="A39" s="2">
        <f t="shared" si="2"/>
        <v>4.7</v>
      </c>
      <c r="B39" s="13">
        <f ca="1" t="shared" si="1"/>
        <v>-90.46</v>
      </c>
    </row>
    <row r="40" spans="1:2" ht="12.75">
      <c r="A40" s="2">
        <f t="shared" si="2"/>
        <v>4.9</v>
      </c>
      <c r="B40" s="13">
        <f ca="1" t="shared" si="1"/>
        <v>-105.44</v>
      </c>
    </row>
    <row r="41" spans="1:2" ht="12.75">
      <c r="A41" s="2">
        <f t="shared" si="2"/>
        <v>5.1</v>
      </c>
      <c r="B41" s="13">
        <f ca="1" t="shared" si="1"/>
        <v>-121.95</v>
      </c>
    </row>
    <row r="42" spans="1:2" ht="12.75">
      <c r="A42" s="2">
        <f t="shared" si="2"/>
        <v>5.3</v>
      </c>
      <c r="B42" s="13">
        <f ca="1" t="shared" si="1"/>
        <v>-140.05</v>
      </c>
    </row>
    <row r="43" spans="1:2" ht="12.75">
      <c r="A43" s="2">
        <f t="shared" si="2"/>
        <v>5.5</v>
      </c>
      <c r="B43" s="13">
        <f ca="1" t="shared" si="1"/>
        <v>-159.81</v>
      </c>
    </row>
    <row r="44" spans="1:2" ht="12.75">
      <c r="A44" s="2">
        <f t="shared" si="2"/>
        <v>5.7</v>
      </c>
      <c r="B44" s="13">
        <f ca="1" t="shared" si="1"/>
        <v>-181.32</v>
      </c>
    </row>
    <row r="45" spans="1:2" ht="12.75">
      <c r="A45" s="2">
        <f t="shared" si="2"/>
        <v>5.9</v>
      </c>
      <c r="B45" s="13">
        <f ca="1" t="shared" si="1"/>
        <v>-204.64</v>
      </c>
    </row>
    <row r="46" spans="1:2" ht="12.75">
      <c r="A46" s="2">
        <f t="shared" si="2"/>
        <v>6.1</v>
      </c>
      <c r="B46" s="13">
        <f ca="1" t="shared" si="1"/>
        <v>-229.84</v>
      </c>
    </row>
    <row r="47" spans="1:2" ht="12.75">
      <c r="A47" s="2">
        <f t="shared" si="2"/>
        <v>6.3</v>
      </c>
      <c r="B47" s="13">
        <f ca="1" t="shared" si="1"/>
        <v>-257</v>
      </c>
    </row>
    <row r="48" spans="1:2" ht="12.75">
      <c r="A48" s="2">
        <f t="shared" si="2"/>
        <v>6.5</v>
      </c>
      <c r="B48" s="13">
        <f ca="1" t="shared" si="1"/>
        <v>-286.19</v>
      </c>
    </row>
    <row r="49" spans="1:2" ht="12.75">
      <c r="A49" s="2">
        <f t="shared" si="2"/>
        <v>6.7</v>
      </c>
      <c r="B49" s="13">
        <f ca="1" t="shared" si="1"/>
        <v>-317.47</v>
      </c>
    </row>
    <row r="50" spans="1:2" ht="12.75">
      <c r="A50" s="2">
        <f t="shared" si="2"/>
        <v>6.9</v>
      </c>
      <c r="B50" s="13">
        <f ca="1" t="shared" si="1"/>
        <v>-350.93</v>
      </c>
    </row>
    <row r="51" spans="1:2" ht="12.75">
      <c r="A51" s="2">
        <f t="shared" si="2"/>
        <v>7.1</v>
      </c>
      <c r="B51" s="13">
        <f ca="1" t="shared" si="1"/>
        <v>-386.64</v>
      </c>
    </row>
    <row r="52" spans="1:2" ht="12.75">
      <c r="A52" s="2">
        <f t="shared" si="2"/>
        <v>7.3</v>
      </c>
      <c r="B52" s="13">
        <f ca="1" t="shared" si="1"/>
        <v>-424.66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C1" sqref="C1"/>
    </sheetView>
  </sheetViews>
  <sheetFormatPr defaultColWidth="9.28125" defaultRowHeight="12.75"/>
  <cols>
    <col min="1" max="1" width="9.28125" style="2" customWidth="1"/>
    <col min="2" max="2" width="13.140625" style="15" customWidth="1"/>
    <col min="3" max="16384" width="9.28125" style="2" customWidth="1"/>
  </cols>
  <sheetData>
    <row r="1" spans="1:4" ht="12.75">
      <c r="A1" s="1" t="s">
        <v>2</v>
      </c>
      <c r="B1" s="14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100</v>
      </c>
      <c r="E2" s="2" t="s">
        <v>50</v>
      </c>
    </row>
    <row r="3" spans="1:5" ht="12.75">
      <c r="A3" s="2">
        <f>D10</f>
        <v>-25</v>
      </c>
      <c r="B3" s="13">
        <f ca="1">ROUND(D$2+D$4*(A3-D$3)^2+D$5*(A3-D$3)^3+D$6*(A3-D$3)^4-D$4*D$3^2-D$5*D$3^3-D$6*D$3^4+D$12*NORMSINV(RAND()),D$13)</f>
        <v>-9112</v>
      </c>
      <c r="D3" s="6">
        <v>11</v>
      </c>
      <c r="E3" s="2" t="s">
        <v>49</v>
      </c>
    </row>
    <row r="4" spans="1:7" ht="12.75">
      <c r="A4" s="2">
        <f aca="true" t="shared" si="0" ref="A4:A35">ROUND(A3+D$11,3)</f>
        <v>-24</v>
      </c>
      <c r="B4" s="13">
        <f aca="true" ca="1" t="shared" si="1" ref="B4:B52">ROUND(D$2+D$4*(A4-D$3)^2+D$5*(A4-D$3)^3+D$6*(A4-D$3)^4-D$4*D$3^2-D$5*D$3^3-D$6*D$3^4+D$12*NORMSINV(RAND()),D$13)</f>
        <v>-7674</v>
      </c>
      <c r="D4" s="6">
        <v>33</v>
      </c>
      <c r="E4" s="7" t="s">
        <v>4</v>
      </c>
      <c r="F4" s="7"/>
      <c r="G4" s="7"/>
    </row>
    <row r="5" spans="1:7" ht="12.75">
      <c r="A5" s="2">
        <f t="shared" si="0"/>
        <v>-23</v>
      </c>
      <c r="B5" s="13">
        <f ca="1" t="shared" si="1"/>
        <v>-6380</v>
      </c>
      <c r="D5" s="6">
        <v>1</v>
      </c>
      <c r="E5" s="7" t="s">
        <v>47</v>
      </c>
      <c r="F5" s="7"/>
      <c r="G5" s="7"/>
    </row>
    <row r="6" spans="1:5" ht="12.75">
      <c r="A6" s="2">
        <f t="shared" si="0"/>
        <v>-22</v>
      </c>
      <c r="B6" s="13">
        <f ca="1" t="shared" si="1"/>
        <v>-5224</v>
      </c>
      <c r="D6" s="6">
        <v>0</v>
      </c>
      <c r="E6" s="7" t="s">
        <v>48</v>
      </c>
    </row>
    <row r="7" spans="1:5" ht="12.75">
      <c r="A7" s="2">
        <f t="shared" si="0"/>
        <v>-21</v>
      </c>
      <c r="B7" s="13">
        <f ca="1" t="shared" si="1"/>
        <v>-4200</v>
      </c>
      <c r="D7" s="8">
        <f>COUNT(B3:B100)</f>
        <v>50</v>
      </c>
      <c r="E7" s="2" t="s">
        <v>8</v>
      </c>
    </row>
    <row r="8" spans="1:4" ht="12.75">
      <c r="A8" s="2">
        <f t="shared" si="0"/>
        <v>-20</v>
      </c>
      <c r="B8" s="13">
        <f ca="1" t="shared" si="1"/>
        <v>-3302</v>
      </c>
      <c r="D8" s="7"/>
    </row>
    <row r="9" spans="1:5" ht="12.75">
      <c r="A9" s="2">
        <f t="shared" si="0"/>
        <v>-19</v>
      </c>
      <c r="B9" s="13">
        <f ca="1" t="shared" si="1"/>
        <v>-2524</v>
      </c>
      <c r="D9" s="10"/>
      <c r="E9" s="3"/>
    </row>
    <row r="10" spans="1:5" ht="12.75">
      <c r="A10" s="2">
        <f t="shared" si="0"/>
        <v>-18</v>
      </c>
      <c r="B10" s="13">
        <f ca="1" t="shared" si="1"/>
        <v>-1860</v>
      </c>
      <c r="D10" s="11">
        <v>-25</v>
      </c>
      <c r="E10" s="7" t="s">
        <v>9</v>
      </c>
    </row>
    <row r="11" spans="1:5" ht="12.75">
      <c r="A11" s="2">
        <f t="shared" si="0"/>
        <v>-17</v>
      </c>
      <c r="B11" s="13">
        <f ca="1" t="shared" si="1"/>
        <v>-1304</v>
      </c>
      <c r="D11" s="11">
        <v>1</v>
      </c>
      <c r="E11" s="7" t="s">
        <v>10</v>
      </c>
    </row>
    <row r="12" spans="1:5" ht="12.75">
      <c r="A12" s="2">
        <f t="shared" si="0"/>
        <v>-16</v>
      </c>
      <c r="B12" s="13">
        <f ca="1" t="shared" si="1"/>
        <v>-850</v>
      </c>
      <c r="D12" s="11">
        <v>0</v>
      </c>
      <c r="E12" s="7" t="s">
        <v>11</v>
      </c>
    </row>
    <row r="13" spans="1:5" ht="12.75">
      <c r="A13" s="2">
        <f t="shared" si="0"/>
        <v>-15</v>
      </c>
      <c r="B13" s="13">
        <f ca="1" t="shared" si="1"/>
        <v>-492</v>
      </c>
      <c r="D13" s="11">
        <v>2</v>
      </c>
      <c r="E13" s="7" t="s">
        <v>36</v>
      </c>
    </row>
    <row r="14" spans="1:2" ht="12.75">
      <c r="A14" s="2">
        <f t="shared" si="0"/>
        <v>-14</v>
      </c>
      <c r="B14" s="13">
        <f ca="1" t="shared" si="1"/>
        <v>-224</v>
      </c>
    </row>
    <row r="15" spans="1:2" ht="12.75">
      <c r="A15" s="2">
        <f t="shared" si="0"/>
        <v>-13</v>
      </c>
      <c r="B15" s="13">
        <f ca="1" t="shared" si="1"/>
        <v>-40</v>
      </c>
    </row>
    <row r="16" spans="1:2" ht="12.75">
      <c r="A16" s="2">
        <f t="shared" si="0"/>
        <v>-12</v>
      </c>
      <c r="B16" s="13">
        <f ca="1" t="shared" si="1"/>
        <v>66</v>
      </c>
    </row>
    <row r="17" spans="1:2" ht="12.75">
      <c r="A17" s="2">
        <f t="shared" si="0"/>
        <v>-11</v>
      </c>
      <c r="B17" s="13">
        <f ca="1" t="shared" si="1"/>
        <v>100</v>
      </c>
    </row>
    <row r="18" spans="1:2" ht="12.75">
      <c r="A18" s="2">
        <f t="shared" si="0"/>
        <v>-10</v>
      </c>
      <c r="B18" s="13">
        <f ca="1" t="shared" si="1"/>
        <v>68</v>
      </c>
    </row>
    <row r="19" spans="1:2" ht="12.75">
      <c r="A19" s="2">
        <f t="shared" si="0"/>
        <v>-9</v>
      </c>
      <c r="B19" s="13">
        <f ca="1" t="shared" si="1"/>
        <v>-24</v>
      </c>
    </row>
    <row r="20" spans="1:2" ht="12.75">
      <c r="A20" s="2">
        <f t="shared" si="0"/>
        <v>-8</v>
      </c>
      <c r="B20" s="13">
        <f ca="1" t="shared" si="1"/>
        <v>-170</v>
      </c>
    </row>
    <row r="21" spans="1:2" ht="12.75">
      <c r="A21" s="2">
        <f t="shared" si="0"/>
        <v>-7</v>
      </c>
      <c r="B21" s="13">
        <f ca="1" t="shared" si="1"/>
        <v>-364</v>
      </c>
    </row>
    <row r="22" spans="1:2" ht="12.75">
      <c r="A22" s="2">
        <f t="shared" si="0"/>
        <v>-6</v>
      </c>
      <c r="B22" s="13">
        <f ca="1" t="shared" si="1"/>
        <v>-600</v>
      </c>
    </row>
    <row r="23" spans="1:2" ht="12.75">
      <c r="A23" s="2">
        <f t="shared" si="0"/>
        <v>-5</v>
      </c>
      <c r="B23" s="13">
        <f ca="1" t="shared" si="1"/>
        <v>-872</v>
      </c>
    </row>
    <row r="24" spans="1:2" ht="12.75">
      <c r="A24" s="2">
        <f t="shared" si="0"/>
        <v>-4</v>
      </c>
      <c r="B24" s="13">
        <f ca="1" t="shared" si="1"/>
        <v>-1174</v>
      </c>
    </row>
    <row r="25" spans="1:2" ht="12.75">
      <c r="A25" s="2">
        <f t="shared" si="0"/>
        <v>-3</v>
      </c>
      <c r="B25" s="13">
        <f ca="1" t="shared" si="1"/>
        <v>-1500</v>
      </c>
    </row>
    <row r="26" spans="1:2" ht="12.75">
      <c r="A26" s="2">
        <f t="shared" si="0"/>
        <v>-2</v>
      </c>
      <c r="B26" s="13">
        <f ca="1" t="shared" si="1"/>
        <v>-1844</v>
      </c>
    </row>
    <row r="27" spans="1:2" ht="12.75">
      <c r="A27" s="2">
        <f t="shared" si="0"/>
        <v>-1</v>
      </c>
      <c r="B27" s="13">
        <f ca="1" t="shared" si="1"/>
        <v>-2200</v>
      </c>
    </row>
    <row r="28" spans="1:2" ht="12.75">
      <c r="A28" s="2">
        <f t="shared" si="0"/>
        <v>0</v>
      </c>
      <c r="B28" s="13">
        <f ca="1" t="shared" si="1"/>
        <v>-2562</v>
      </c>
    </row>
    <row r="29" spans="1:2" ht="12.75">
      <c r="A29" s="2">
        <f t="shared" si="0"/>
        <v>1</v>
      </c>
      <c r="B29" s="13">
        <f ca="1" t="shared" si="1"/>
        <v>-2924</v>
      </c>
    </row>
    <row r="30" spans="1:2" ht="12.75">
      <c r="A30" s="2">
        <f t="shared" si="0"/>
        <v>2</v>
      </c>
      <c r="B30" s="13">
        <f ca="1" t="shared" si="1"/>
        <v>-3280</v>
      </c>
    </row>
    <row r="31" spans="1:2" ht="12.75">
      <c r="A31" s="2">
        <f t="shared" si="0"/>
        <v>3</v>
      </c>
      <c r="B31" s="13">
        <f ca="1" t="shared" si="1"/>
        <v>-3624</v>
      </c>
    </row>
    <row r="32" spans="1:2" ht="12.75">
      <c r="A32" s="2">
        <f t="shared" si="0"/>
        <v>4</v>
      </c>
      <c r="B32" s="13">
        <f ca="1" t="shared" si="1"/>
        <v>-3950</v>
      </c>
    </row>
    <row r="33" spans="1:2" ht="12.75">
      <c r="A33" s="2">
        <f t="shared" si="0"/>
        <v>5</v>
      </c>
      <c r="B33" s="13">
        <f ca="1" t="shared" si="1"/>
        <v>-4252</v>
      </c>
    </row>
    <row r="34" spans="1:2" ht="12.75">
      <c r="A34" s="2">
        <f t="shared" si="0"/>
        <v>6</v>
      </c>
      <c r="B34" s="13">
        <f ca="1" t="shared" si="1"/>
        <v>-4524</v>
      </c>
    </row>
    <row r="35" spans="1:2" ht="12.75">
      <c r="A35" s="2">
        <f t="shared" si="0"/>
        <v>7</v>
      </c>
      <c r="B35" s="13">
        <f ca="1" t="shared" si="1"/>
        <v>-4760</v>
      </c>
    </row>
    <row r="36" spans="1:2" ht="12.75">
      <c r="A36" s="2">
        <f aca="true" t="shared" si="2" ref="A36:A52">ROUND(A35+D$11,3)</f>
        <v>8</v>
      </c>
      <c r="B36" s="13">
        <f ca="1" t="shared" si="1"/>
        <v>-4954</v>
      </c>
    </row>
    <row r="37" spans="1:2" ht="12.75">
      <c r="A37" s="2">
        <f t="shared" si="2"/>
        <v>9</v>
      </c>
      <c r="B37" s="13">
        <f ca="1" t="shared" si="1"/>
        <v>-5100</v>
      </c>
    </row>
    <row r="38" spans="1:2" ht="12.75">
      <c r="A38" s="2">
        <f t="shared" si="2"/>
        <v>10</v>
      </c>
      <c r="B38" s="13">
        <f ca="1" t="shared" si="1"/>
        <v>-5192</v>
      </c>
    </row>
    <row r="39" spans="1:2" ht="12.75">
      <c r="A39" s="2">
        <f t="shared" si="2"/>
        <v>11</v>
      </c>
      <c r="B39" s="13">
        <f ca="1" t="shared" si="1"/>
        <v>-5224</v>
      </c>
    </row>
    <row r="40" spans="1:2" ht="12.75">
      <c r="A40" s="2">
        <f t="shared" si="2"/>
        <v>12</v>
      </c>
      <c r="B40" s="13">
        <f ca="1" t="shared" si="1"/>
        <v>-5190</v>
      </c>
    </row>
    <row r="41" spans="1:2" ht="12.75">
      <c r="A41" s="2">
        <f t="shared" si="2"/>
        <v>13</v>
      </c>
      <c r="B41" s="13">
        <f ca="1" t="shared" si="1"/>
        <v>-5084</v>
      </c>
    </row>
    <row r="42" spans="1:2" ht="12.75">
      <c r="A42" s="2">
        <f t="shared" si="2"/>
        <v>14</v>
      </c>
      <c r="B42" s="13">
        <f ca="1" t="shared" si="1"/>
        <v>-4900</v>
      </c>
    </row>
    <row r="43" spans="1:2" ht="12.75">
      <c r="A43" s="2">
        <f t="shared" si="2"/>
        <v>15</v>
      </c>
      <c r="B43" s="13">
        <f ca="1" t="shared" si="1"/>
        <v>-4632</v>
      </c>
    </row>
    <row r="44" spans="1:2" ht="12.75">
      <c r="A44" s="2">
        <f t="shared" si="2"/>
        <v>16</v>
      </c>
      <c r="B44" s="13">
        <f ca="1" t="shared" si="1"/>
        <v>-4274</v>
      </c>
    </row>
    <row r="45" spans="1:2" ht="12.75">
      <c r="A45" s="2">
        <f t="shared" si="2"/>
        <v>17</v>
      </c>
      <c r="B45" s="13">
        <f ca="1" t="shared" si="1"/>
        <v>-3820</v>
      </c>
    </row>
    <row r="46" spans="1:2" ht="12.75">
      <c r="A46" s="2">
        <f t="shared" si="2"/>
        <v>18</v>
      </c>
      <c r="B46" s="13">
        <f ca="1" t="shared" si="1"/>
        <v>-3264</v>
      </c>
    </row>
    <row r="47" spans="1:2" ht="12.75">
      <c r="A47" s="2">
        <f t="shared" si="2"/>
        <v>19</v>
      </c>
      <c r="B47" s="13">
        <f ca="1" t="shared" si="1"/>
        <v>-2600</v>
      </c>
    </row>
    <row r="48" spans="1:2" ht="12.75">
      <c r="A48" s="2">
        <f t="shared" si="2"/>
        <v>20</v>
      </c>
      <c r="B48" s="13">
        <f ca="1" t="shared" si="1"/>
        <v>-1822</v>
      </c>
    </row>
    <row r="49" spans="1:2" ht="12.75">
      <c r="A49" s="2">
        <f t="shared" si="2"/>
        <v>21</v>
      </c>
      <c r="B49" s="13">
        <f ca="1" t="shared" si="1"/>
        <v>-924</v>
      </c>
    </row>
    <row r="50" spans="1:2" ht="12.75">
      <c r="A50" s="2">
        <f t="shared" si="2"/>
        <v>22</v>
      </c>
      <c r="B50" s="13">
        <f ca="1" t="shared" si="1"/>
        <v>100</v>
      </c>
    </row>
    <row r="51" spans="1:2" ht="12.75">
      <c r="A51" s="2">
        <f t="shared" si="2"/>
        <v>23</v>
      </c>
      <c r="B51" s="13">
        <f ca="1" t="shared" si="1"/>
        <v>1256</v>
      </c>
    </row>
    <row r="52" spans="1:2" ht="12.75">
      <c r="A52" s="2">
        <f t="shared" si="2"/>
        <v>24</v>
      </c>
      <c r="B52" s="13">
        <f ca="1" t="shared" si="1"/>
        <v>2550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C1" sqref="C1"/>
    </sheetView>
  </sheetViews>
  <sheetFormatPr defaultColWidth="9.28125" defaultRowHeight="12.75"/>
  <cols>
    <col min="1" max="1" width="9.28125" style="2" customWidth="1"/>
    <col min="2" max="2" width="10.28125" style="15" customWidth="1"/>
    <col min="3" max="16384" width="9.28125" style="2" customWidth="1"/>
  </cols>
  <sheetData>
    <row r="1" spans="1:4" ht="12.75">
      <c r="A1" s="1" t="s">
        <v>2</v>
      </c>
      <c r="B1" s="14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1</v>
      </c>
      <c r="E2" s="2" t="s">
        <v>54</v>
      </c>
    </row>
    <row r="3" spans="1:5" ht="12.75">
      <c r="A3" s="2">
        <f>D10</f>
        <v>-2.5</v>
      </c>
      <c r="B3" s="13">
        <f ca="1">ROUND(D$2+D$3*A3+D$4*A3^2+D$5*A3^3+D$6*A3^4+D$12*NORMSINV(RAND()),D$13)</f>
        <v>-9.94</v>
      </c>
      <c r="D3" s="6">
        <v>0</v>
      </c>
      <c r="E3" s="2" t="s">
        <v>5</v>
      </c>
    </row>
    <row r="4" spans="1:7" ht="12.75">
      <c r="A4" s="2">
        <f aca="true" t="shared" si="0" ref="A4:A35">ROUND(A3+D$11,3)</f>
        <v>-2.25</v>
      </c>
      <c r="B4" s="13">
        <f aca="true" ca="1" t="shared" si="1" ref="B4:B52">ROUND(D$2+D$3*A4+D$4*A4^2+D$5*A4^3+D$6*A4^4+D$12*NORMSINV(RAND()),D$13)</f>
        <v>-3.11</v>
      </c>
      <c r="D4" s="6">
        <v>2</v>
      </c>
      <c r="E4" s="7" t="s">
        <v>4</v>
      </c>
      <c r="F4" s="7"/>
      <c r="G4" s="7"/>
    </row>
    <row r="5" spans="1:7" ht="12.75">
      <c r="A5" s="2">
        <f t="shared" si="0"/>
        <v>-2</v>
      </c>
      <c r="B5" s="13">
        <f ca="1" t="shared" si="1"/>
        <v>1</v>
      </c>
      <c r="D5" s="6">
        <v>-1</v>
      </c>
      <c r="E5" s="7" t="s">
        <v>47</v>
      </c>
      <c r="F5" s="7"/>
      <c r="G5" s="7"/>
    </row>
    <row r="6" spans="1:5" ht="12.75">
      <c r="A6" s="2">
        <f t="shared" si="0"/>
        <v>-1.75</v>
      </c>
      <c r="B6" s="13">
        <f ca="1" t="shared" si="1"/>
        <v>3.11</v>
      </c>
      <c r="D6" s="6">
        <v>-1</v>
      </c>
      <c r="E6" s="7" t="s">
        <v>48</v>
      </c>
    </row>
    <row r="7" spans="1:5" ht="12.75">
      <c r="A7" s="2">
        <f t="shared" si="0"/>
        <v>-1.5</v>
      </c>
      <c r="B7" s="13">
        <f ca="1" t="shared" si="1"/>
        <v>3.81</v>
      </c>
      <c r="D7" s="8">
        <f>COUNT(B3:B100)</f>
        <v>50</v>
      </c>
      <c r="E7" s="2" t="s">
        <v>8</v>
      </c>
    </row>
    <row r="8" spans="1:4" ht="12.75">
      <c r="A8" s="2">
        <f t="shared" si="0"/>
        <v>-1.25</v>
      </c>
      <c r="B8" s="13">
        <f ca="1" t="shared" si="1"/>
        <v>3.64</v>
      </c>
      <c r="D8" s="7"/>
    </row>
    <row r="9" spans="1:5" ht="12.75">
      <c r="A9" s="2">
        <f t="shared" si="0"/>
        <v>-1</v>
      </c>
      <c r="B9" s="13">
        <f ca="1" t="shared" si="1"/>
        <v>3</v>
      </c>
      <c r="D9" s="10"/>
      <c r="E9" s="3"/>
    </row>
    <row r="10" spans="1:5" ht="12.75">
      <c r="A10" s="2">
        <f t="shared" si="0"/>
        <v>-0.75</v>
      </c>
      <c r="B10" s="13">
        <f ca="1" t="shared" si="1"/>
        <v>2.23</v>
      </c>
      <c r="D10" s="11">
        <v>-2.5</v>
      </c>
      <c r="E10" s="7" t="s">
        <v>9</v>
      </c>
    </row>
    <row r="11" spans="1:5" ht="12.75">
      <c r="A11" s="2">
        <f t="shared" si="0"/>
        <v>-0.5</v>
      </c>
      <c r="B11" s="13">
        <f ca="1" t="shared" si="1"/>
        <v>1.56</v>
      </c>
      <c r="D11" s="11">
        <v>0.25</v>
      </c>
      <c r="E11" s="7" t="s">
        <v>10</v>
      </c>
    </row>
    <row r="12" spans="1:5" ht="12.75">
      <c r="A12" s="2">
        <f t="shared" si="0"/>
        <v>-0.25</v>
      </c>
      <c r="B12" s="13">
        <f ca="1" t="shared" si="1"/>
        <v>1.14</v>
      </c>
      <c r="D12" s="11">
        <v>0</v>
      </c>
      <c r="E12" s="7" t="s">
        <v>11</v>
      </c>
    </row>
    <row r="13" spans="1:5" ht="12.75">
      <c r="A13" s="2">
        <f t="shared" si="0"/>
        <v>0</v>
      </c>
      <c r="B13" s="13">
        <f ca="1" t="shared" si="1"/>
        <v>1</v>
      </c>
      <c r="D13" s="11">
        <v>2</v>
      </c>
      <c r="E13" s="7" t="s">
        <v>36</v>
      </c>
    </row>
    <row r="14" spans="1:2" ht="12.75">
      <c r="A14" s="2">
        <f t="shared" si="0"/>
        <v>0.25</v>
      </c>
      <c r="B14" s="13">
        <f ca="1" t="shared" si="1"/>
        <v>1.11</v>
      </c>
    </row>
    <row r="15" spans="1:2" ht="12.75">
      <c r="A15" s="2">
        <f t="shared" si="0"/>
        <v>0.5</v>
      </c>
      <c r="B15" s="13">
        <f ca="1" t="shared" si="1"/>
        <v>1.31</v>
      </c>
    </row>
    <row r="16" spans="1:2" ht="12.75">
      <c r="A16" s="2">
        <f t="shared" si="0"/>
        <v>0.75</v>
      </c>
      <c r="B16" s="13">
        <f ca="1" t="shared" si="1"/>
        <v>1.39</v>
      </c>
    </row>
    <row r="17" spans="1:2" ht="12.75">
      <c r="A17" s="2">
        <f t="shared" si="0"/>
        <v>1</v>
      </c>
      <c r="B17" s="13">
        <f ca="1" t="shared" si="1"/>
        <v>1</v>
      </c>
    </row>
    <row r="18" spans="1:2" ht="12.75">
      <c r="A18" s="2">
        <f t="shared" si="0"/>
        <v>1.25</v>
      </c>
      <c r="B18" s="13">
        <f ca="1" t="shared" si="1"/>
        <v>-0.27</v>
      </c>
    </row>
    <row r="19" spans="1:2" ht="12.75">
      <c r="A19" s="2">
        <f t="shared" si="0"/>
        <v>1.5</v>
      </c>
      <c r="B19" s="13">
        <f ca="1" t="shared" si="1"/>
        <v>-2.94</v>
      </c>
    </row>
    <row r="20" spans="1:2" ht="12.75">
      <c r="A20" s="2">
        <f t="shared" si="0"/>
        <v>1.75</v>
      </c>
      <c r="B20" s="13">
        <f ca="1" t="shared" si="1"/>
        <v>-7.61</v>
      </c>
    </row>
    <row r="21" spans="1:2" ht="12.75">
      <c r="A21" s="2">
        <f t="shared" si="0"/>
        <v>2</v>
      </c>
      <c r="B21" s="13">
        <f ca="1" t="shared" si="1"/>
        <v>-15</v>
      </c>
    </row>
    <row r="22" spans="1:2" ht="12.75">
      <c r="A22" s="2">
        <f t="shared" si="0"/>
        <v>2.25</v>
      </c>
      <c r="B22" s="13">
        <f ca="1" t="shared" si="1"/>
        <v>-25.89</v>
      </c>
    </row>
    <row r="23" spans="1:2" ht="12.75">
      <c r="A23" s="2">
        <f t="shared" si="0"/>
        <v>2.5</v>
      </c>
      <c r="B23" s="13">
        <f ca="1" t="shared" si="1"/>
        <v>-41.19</v>
      </c>
    </row>
    <row r="24" spans="1:2" ht="12.75">
      <c r="A24" s="2">
        <f t="shared" si="0"/>
        <v>2.75</v>
      </c>
      <c r="B24" s="13">
        <f ca="1" t="shared" si="1"/>
        <v>-61.86</v>
      </c>
    </row>
    <row r="25" spans="1:2" ht="12.75">
      <c r="A25" s="2">
        <f t="shared" si="0"/>
        <v>3</v>
      </c>
      <c r="B25" s="13">
        <f ca="1" t="shared" si="1"/>
        <v>-89</v>
      </c>
    </row>
    <row r="26" spans="1:2" ht="12.75">
      <c r="A26" s="2">
        <f t="shared" si="0"/>
        <v>3.25</v>
      </c>
      <c r="B26" s="13">
        <f ca="1" t="shared" si="1"/>
        <v>-123.77</v>
      </c>
    </row>
    <row r="27" spans="1:2" ht="12.75">
      <c r="A27" s="2">
        <f t="shared" si="0"/>
        <v>3.5</v>
      </c>
      <c r="B27" s="13">
        <f ca="1" t="shared" si="1"/>
        <v>-167.44</v>
      </c>
    </row>
    <row r="28" spans="1:2" ht="12.75">
      <c r="A28" s="2">
        <f t="shared" si="0"/>
        <v>3.75</v>
      </c>
      <c r="B28" s="13">
        <f ca="1" t="shared" si="1"/>
        <v>-221.36</v>
      </c>
    </row>
    <row r="29" spans="1:2" ht="12.75">
      <c r="A29" s="2">
        <f t="shared" si="0"/>
        <v>4</v>
      </c>
      <c r="B29" s="13">
        <f ca="1" t="shared" si="1"/>
        <v>-287</v>
      </c>
    </row>
    <row r="30" spans="1:2" ht="12.75">
      <c r="A30" s="2">
        <f t="shared" si="0"/>
        <v>4.25</v>
      </c>
      <c r="B30" s="13">
        <f ca="1" t="shared" si="1"/>
        <v>-365.89</v>
      </c>
    </row>
    <row r="31" spans="1:2" ht="12.75">
      <c r="A31" s="2">
        <f t="shared" si="0"/>
        <v>4.5</v>
      </c>
      <c r="B31" s="13">
        <f ca="1" t="shared" si="1"/>
        <v>-459.69</v>
      </c>
    </row>
    <row r="32" spans="1:2" ht="12.75">
      <c r="A32" s="2">
        <f t="shared" si="0"/>
        <v>4.75</v>
      </c>
      <c r="B32" s="13">
        <f ca="1" t="shared" si="1"/>
        <v>-570.11</v>
      </c>
    </row>
    <row r="33" spans="1:2" ht="12.75">
      <c r="A33" s="2">
        <f t="shared" si="0"/>
        <v>5</v>
      </c>
      <c r="B33" s="13">
        <f ca="1" t="shared" si="1"/>
        <v>-699</v>
      </c>
    </row>
    <row r="34" spans="1:2" ht="12.75">
      <c r="A34" s="2">
        <f t="shared" si="0"/>
        <v>5.25</v>
      </c>
      <c r="B34" s="13">
        <f ca="1" t="shared" si="1"/>
        <v>-848.27</v>
      </c>
    </row>
    <row r="35" spans="1:2" ht="12.75">
      <c r="A35" s="2">
        <f t="shared" si="0"/>
        <v>5.5</v>
      </c>
      <c r="B35" s="13">
        <f ca="1" t="shared" si="1"/>
        <v>-1019.94</v>
      </c>
    </row>
    <row r="36" spans="1:2" ht="12.75">
      <c r="A36" s="2">
        <f aca="true" t="shared" si="2" ref="A36:A52">ROUND(A35+D$11,3)</f>
        <v>5.75</v>
      </c>
      <c r="B36" s="13">
        <f ca="1" t="shared" si="1"/>
        <v>-1216.11</v>
      </c>
    </row>
    <row r="37" spans="1:2" ht="12.75">
      <c r="A37" s="2">
        <f t="shared" si="2"/>
        <v>6</v>
      </c>
      <c r="B37" s="13">
        <f ca="1" t="shared" si="1"/>
        <v>-1439</v>
      </c>
    </row>
    <row r="38" spans="1:2" ht="12.75">
      <c r="A38" s="2">
        <f t="shared" si="2"/>
        <v>6.25</v>
      </c>
      <c r="B38" s="13">
        <f ca="1" t="shared" si="1"/>
        <v>-1690.89</v>
      </c>
    </row>
    <row r="39" spans="1:2" ht="12.75">
      <c r="A39" s="2">
        <f t="shared" si="2"/>
        <v>6.5</v>
      </c>
      <c r="B39" s="13">
        <f ca="1" t="shared" si="1"/>
        <v>-1974.19</v>
      </c>
    </row>
    <row r="40" spans="1:2" ht="12.75">
      <c r="A40" s="2">
        <f t="shared" si="2"/>
        <v>6.75</v>
      </c>
      <c r="B40" s="13">
        <f ca="1" t="shared" si="1"/>
        <v>-2291.36</v>
      </c>
    </row>
    <row r="41" spans="1:2" ht="12.75">
      <c r="A41" s="2">
        <f t="shared" si="2"/>
        <v>7</v>
      </c>
      <c r="B41" s="13">
        <f ca="1" t="shared" si="1"/>
        <v>-2645</v>
      </c>
    </row>
    <row r="42" spans="1:2" ht="12.75">
      <c r="A42" s="2">
        <f t="shared" si="2"/>
        <v>7.25</v>
      </c>
      <c r="B42" s="13">
        <f ca="1" t="shared" si="1"/>
        <v>-3037.77</v>
      </c>
    </row>
    <row r="43" spans="1:2" ht="12.75">
      <c r="A43" s="2">
        <f t="shared" si="2"/>
        <v>7.5</v>
      </c>
      <c r="B43" s="13">
        <f ca="1" t="shared" si="1"/>
        <v>-3472.44</v>
      </c>
    </row>
    <row r="44" spans="1:2" ht="12.75">
      <c r="A44" s="2">
        <f t="shared" si="2"/>
        <v>7.75</v>
      </c>
      <c r="B44" s="13">
        <f ca="1" t="shared" si="1"/>
        <v>-3951.86</v>
      </c>
    </row>
    <row r="45" spans="1:2" ht="12.75">
      <c r="A45" s="2">
        <f t="shared" si="2"/>
        <v>8</v>
      </c>
      <c r="B45" s="13">
        <f ca="1" t="shared" si="1"/>
        <v>-4479</v>
      </c>
    </row>
    <row r="46" spans="1:2" ht="12.75">
      <c r="A46" s="2">
        <f t="shared" si="2"/>
        <v>8.25</v>
      </c>
      <c r="B46" s="13">
        <f ca="1" t="shared" si="1"/>
        <v>-5056.89</v>
      </c>
    </row>
    <row r="47" spans="1:2" ht="12.75">
      <c r="A47" s="2">
        <f t="shared" si="2"/>
        <v>8.5</v>
      </c>
      <c r="B47" s="13">
        <f ca="1" t="shared" si="1"/>
        <v>-5688.69</v>
      </c>
    </row>
    <row r="48" spans="1:2" ht="12.75">
      <c r="A48" s="2">
        <f t="shared" si="2"/>
        <v>8.75</v>
      </c>
      <c r="B48" s="13">
        <f ca="1" t="shared" si="1"/>
        <v>-6377.61</v>
      </c>
    </row>
    <row r="49" spans="1:2" ht="12.75">
      <c r="A49" s="2">
        <f t="shared" si="2"/>
        <v>9</v>
      </c>
      <c r="B49" s="13">
        <f ca="1" t="shared" si="1"/>
        <v>-7127</v>
      </c>
    </row>
    <row r="50" spans="1:2" ht="12.75">
      <c r="A50" s="2">
        <f t="shared" si="2"/>
        <v>9.25</v>
      </c>
      <c r="B50" s="13">
        <f ca="1" t="shared" si="1"/>
        <v>-7940.27</v>
      </c>
    </row>
    <row r="51" spans="1:2" ht="12.75">
      <c r="A51" s="2">
        <f t="shared" si="2"/>
        <v>9.5</v>
      </c>
      <c r="B51" s="13">
        <f ca="1" t="shared" si="1"/>
        <v>-8820.94</v>
      </c>
    </row>
    <row r="52" spans="1:2" ht="12.75">
      <c r="A52" s="2">
        <f t="shared" si="2"/>
        <v>9.75</v>
      </c>
      <c r="B52" s="13">
        <f ca="1" t="shared" si="1"/>
        <v>-9772.61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E1">
      <selection activeCell="N3" sqref="N3:N13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C1" s="5"/>
      <c r="D1" s="3"/>
    </row>
    <row r="2" spans="1:14" ht="12.75">
      <c r="A2" s="1" t="s">
        <v>0</v>
      </c>
      <c r="B2" s="21" t="s">
        <v>1</v>
      </c>
      <c r="D2" s="4">
        <v>60</v>
      </c>
      <c r="E2" s="2" t="s">
        <v>19</v>
      </c>
      <c r="L2" s="2" t="s">
        <v>117</v>
      </c>
      <c r="M2" s="2" t="s">
        <v>118</v>
      </c>
      <c r="N2" s="2" t="s">
        <v>119</v>
      </c>
    </row>
    <row r="3" spans="1:14" ht="12.75">
      <c r="A3" s="2">
        <f>D11</f>
        <v>1</v>
      </c>
      <c r="B3" s="22">
        <f ca="1">ROUND(MAX(D$2+D$3*A3,D$4*(A3-D$5)^2+D$6)+D$13*NORMSINV(RAND()),D$14)</f>
        <v>79.9</v>
      </c>
      <c r="D3" s="6">
        <v>-0.8</v>
      </c>
      <c r="E3" s="2" t="s">
        <v>18</v>
      </c>
      <c r="K3" s="2">
        <v>0</v>
      </c>
      <c r="L3" s="2">
        <f>3*K3+23</f>
        <v>23</v>
      </c>
      <c r="M3" s="2">
        <f>7*K3+2</f>
        <v>2</v>
      </c>
      <c r="N3" s="2">
        <f>MAX(L3,M3)</f>
        <v>23</v>
      </c>
    </row>
    <row r="4" spans="1:14" ht="12.75">
      <c r="A4" s="2">
        <f aca="true" t="shared" si="0" ref="A4:A35">A3+D$12</f>
        <v>2</v>
      </c>
      <c r="B4" s="22">
        <f aca="true" ca="1" t="shared" si="1" ref="B4:B52">ROUND(MAX(D$2+D$3*A4,D$4*(A4-D$5)^2+D$6)+D$13*NORMSINV(RAND()),D$14)</f>
        <v>79.6</v>
      </c>
      <c r="D4" s="4">
        <v>-0.1</v>
      </c>
      <c r="E4" s="7" t="s">
        <v>97</v>
      </c>
      <c r="F4" s="7"/>
      <c r="G4" s="7"/>
      <c r="K4" s="2">
        <v>1</v>
      </c>
      <c r="L4" s="2">
        <f aca="true" t="shared" si="2" ref="L4:L13">3*K4+23</f>
        <v>26</v>
      </c>
      <c r="M4" s="2">
        <f aca="true" t="shared" si="3" ref="M4:M13">7*K4+2</f>
        <v>9</v>
      </c>
      <c r="N4" s="2">
        <f aca="true" t="shared" si="4" ref="N4:N13">MAX(L4,M4)</f>
        <v>26</v>
      </c>
    </row>
    <row r="5" spans="1:14" ht="12.75">
      <c r="A5" s="2">
        <f t="shared" si="0"/>
        <v>3</v>
      </c>
      <c r="B5" s="22">
        <f ca="1" t="shared" si="1"/>
        <v>79.1</v>
      </c>
      <c r="D5" s="4">
        <v>0</v>
      </c>
      <c r="E5" s="7" t="s">
        <v>98</v>
      </c>
      <c r="F5" s="7"/>
      <c r="G5" s="7"/>
      <c r="K5" s="2">
        <v>2</v>
      </c>
      <c r="L5" s="2">
        <f t="shared" si="2"/>
        <v>29</v>
      </c>
      <c r="M5" s="2">
        <f t="shared" si="3"/>
        <v>16</v>
      </c>
      <c r="N5" s="2">
        <f t="shared" si="4"/>
        <v>29</v>
      </c>
    </row>
    <row r="6" spans="1:14" ht="12.75">
      <c r="A6" s="2">
        <f t="shared" si="0"/>
        <v>4</v>
      </c>
      <c r="B6" s="22">
        <f ca="1" t="shared" si="1"/>
        <v>78.4</v>
      </c>
      <c r="D6" s="4">
        <v>80</v>
      </c>
      <c r="E6" s="7" t="s">
        <v>99</v>
      </c>
      <c r="K6" s="2">
        <v>3</v>
      </c>
      <c r="L6" s="2">
        <f t="shared" si="2"/>
        <v>32</v>
      </c>
      <c r="M6" s="2">
        <f t="shared" si="3"/>
        <v>23</v>
      </c>
      <c r="N6" s="2">
        <f t="shared" si="4"/>
        <v>32</v>
      </c>
    </row>
    <row r="7" spans="1:14" ht="12.75">
      <c r="A7" s="2">
        <f t="shared" si="0"/>
        <v>5</v>
      </c>
      <c r="B7" s="22">
        <f ca="1" t="shared" si="1"/>
        <v>77.5</v>
      </c>
      <c r="D7" s="7"/>
      <c r="K7" s="2">
        <v>4</v>
      </c>
      <c r="L7" s="2">
        <f t="shared" si="2"/>
        <v>35</v>
      </c>
      <c r="M7" s="2">
        <f t="shared" si="3"/>
        <v>30</v>
      </c>
      <c r="N7" s="2">
        <f t="shared" si="4"/>
        <v>35</v>
      </c>
    </row>
    <row r="8" spans="1:14" ht="12.75">
      <c r="A8" s="2">
        <f t="shared" si="0"/>
        <v>6</v>
      </c>
      <c r="B8" s="22">
        <f ca="1" t="shared" si="1"/>
        <v>76.4</v>
      </c>
      <c r="D8" s="8">
        <f>COUNT(B3:B100)</f>
        <v>50</v>
      </c>
      <c r="E8" s="2" t="s">
        <v>8</v>
      </c>
      <c r="K8" s="2">
        <v>5</v>
      </c>
      <c r="L8" s="2">
        <f t="shared" si="2"/>
        <v>38</v>
      </c>
      <c r="M8" s="2">
        <f t="shared" si="3"/>
        <v>37</v>
      </c>
      <c r="N8" s="2">
        <f t="shared" si="4"/>
        <v>38</v>
      </c>
    </row>
    <row r="9" spans="1:14" ht="12.75">
      <c r="A9" s="2">
        <f t="shared" si="0"/>
        <v>7</v>
      </c>
      <c r="B9" s="22">
        <f ca="1" t="shared" si="1"/>
        <v>75.1</v>
      </c>
      <c r="D9" s="7"/>
      <c r="K9" s="2">
        <v>6</v>
      </c>
      <c r="L9" s="2">
        <f t="shared" si="2"/>
        <v>41</v>
      </c>
      <c r="M9" s="2">
        <f t="shared" si="3"/>
        <v>44</v>
      </c>
      <c r="N9" s="2">
        <f t="shared" si="4"/>
        <v>44</v>
      </c>
    </row>
    <row r="10" spans="1:14" ht="12.75">
      <c r="A10" s="2">
        <f t="shared" si="0"/>
        <v>8</v>
      </c>
      <c r="B10" s="22">
        <f ca="1" t="shared" si="1"/>
        <v>73.6</v>
      </c>
      <c r="D10" s="10"/>
      <c r="E10" s="3"/>
      <c r="K10" s="2">
        <v>7</v>
      </c>
      <c r="L10" s="2">
        <f t="shared" si="2"/>
        <v>44</v>
      </c>
      <c r="M10" s="2">
        <f t="shared" si="3"/>
        <v>51</v>
      </c>
      <c r="N10" s="2">
        <f t="shared" si="4"/>
        <v>51</v>
      </c>
    </row>
    <row r="11" spans="1:14" ht="12.75">
      <c r="A11" s="2">
        <f t="shared" si="0"/>
        <v>9</v>
      </c>
      <c r="B11" s="22">
        <f ca="1" t="shared" si="1"/>
        <v>71.9</v>
      </c>
      <c r="D11" s="11">
        <v>1</v>
      </c>
      <c r="E11" s="7" t="s">
        <v>9</v>
      </c>
      <c r="K11" s="2">
        <v>8</v>
      </c>
      <c r="L11" s="2">
        <f t="shared" si="2"/>
        <v>47</v>
      </c>
      <c r="M11" s="2">
        <f t="shared" si="3"/>
        <v>58</v>
      </c>
      <c r="N11" s="2">
        <f t="shared" si="4"/>
        <v>58</v>
      </c>
    </row>
    <row r="12" spans="1:14" ht="12.75">
      <c r="A12" s="2">
        <f t="shared" si="0"/>
        <v>10</v>
      </c>
      <c r="B12" s="22">
        <f ca="1" t="shared" si="1"/>
        <v>70</v>
      </c>
      <c r="D12" s="11">
        <v>1</v>
      </c>
      <c r="E12" s="7" t="s">
        <v>10</v>
      </c>
      <c r="K12" s="2">
        <v>9</v>
      </c>
      <c r="L12" s="2">
        <f t="shared" si="2"/>
        <v>50</v>
      </c>
      <c r="M12" s="2">
        <f t="shared" si="3"/>
        <v>65</v>
      </c>
      <c r="N12" s="2">
        <f t="shared" si="4"/>
        <v>65</v>
      </c>
    </row>
    <row r="13" spans="1:14" ht="12.75">
      <c r="A13" s="2">
        <f t="shared" si="0"/>
        <v>11</v>
      </c>
      <c r="B13" s="22">
        <f ca="1" t="shared" si="1"/>
        <v>67.9</v>
      </c>
      <c r="D13" s="11">
        <v>0</v>
      </c>
      <c r="E13" s="7" t="s">
        <v>11</v>
      </c>
      <c r="K13" s="2">
        <v>10</v>
      </c>
      <c r="L13" s="2">
        <f t="shared" si="2"/>
        <v>53</v>
      </c>
      <c r="M13" s="2">
        <f t="shared" si="3"/>
        <v>72</v>
      </c>
      <c r="N13" s="2">
        <f t="shared" si="4"/>
        <v>72</v>
      </c>
    </row>
    <row r="14" spans="1:5" ht="12.75">
      <c r="A14" s="2">
        <f t="shared" si="0"/>
        <v>12</v>
      </c>
      <c r="B14" s="22">
        <f ca="1" t="shared" si="1"/>
        <v>65.6</v>
      </c>
      <c r="D14" s="11">
        <v>1</v>
      </c>
      <c r="E14" s="7" t="s">
        <v>36</v>
      </c>
    </row>
    <row r="15" spans="1:2" ht="12.75">
      <c r="A15" s="2">
        <f t="shared" si="0"/>
        <v>13</v>
      </c>
      <c r="B15" s="22">
        <f ca="1" t="shared" si="1"/>
        <v>63.1</v>
      </c>
    </row>
    <row r="16" spans="1:2" ht="12.75">
      <c r="A16" s="2">
        <f t="shared" si="0"/>
        <v>14</v>
      </c>
      <c r="B16" s="22">
        <f ca="1" t="shared" si="1"/>
        <v>60.4</v>
      </c>
    </row>
    <row r="17" spans="1:2" ht="12.75">
      <c r="A17" s="2">
        <f t="shared" si="0"/>
        <v>15</v>
      </c>
      <c r="B17" s="22">
        <f ca="1" t="shared" si="1"/>
        <v>57.5</v>
      </c>
    </row>
    <row r="18" spans="1:2" ht="12.75">
      <c r="A18" s="2">
        <f t="shared" si="0"/>
        <v>16</v>
      </c>
      <c r="B18" s="22">
        <f ca="1" t="shared" si="1"/>
        <v>54.4</v>
      </c>
    </row>
    <row r="19" spans="1:2" ht="12.75">
      <c r="A19" s="2">
        <f t="shared" si="0"/>
        <v>17</v>
      </c>
      <c r="B19" s="22">
        <f ca="1" t="shared" si="1"/>
        <v>51.1</v>
      </c>
    </row>
    <row r="20" spans="1:2" ht="12.75">
      <c r="A20" s="2">
        <f t="shared" si="0"/>
        <v>18</v>
      </c>
      <c r="B20" s="22">
        <f ca="1" t="shared" si="1"/>
        <v>47.6</v>
      </c>
    </row>
    <row r="21" spans="1:2" ht="12.75">
      <c r="A21" s="2">
        <f t="shared" si="0"/>
        <v>19</v>
      </c>
      <c r="B21" s="22">
        <f ca="1" t="shared" si="1"/>
        <v>44.8</v>
      </c>
    </row>
    <row r="22" spans="1:2" ht="12.75">
      <c r="A22" s="2">
        <f t="shared" si="0"/>
        <v>20</v>
      </c>
      <c r="B22" s="22">
        <f ca="1" t="shared" si="1"/>
        <v>44</v>
      </c>
    </row>
    <row r="23" spans="1:2" ht="12.75">
      <c r="A23" s="2">
        <f t="shared" si="0"/>
        <v>21</v>
      </c>
      <c r="B23" s="22">
        <f ca="1" t="shared" si="1"/>
        <v>43.2</v>
      </c>
    </row>
    <row r="24" spans="1:2" ht="12.75">
      <c r="A24" s="2">
        <f t="shared" si="0"/>
        <v>22</v>
      </c>
      <c r="B24" s="22">
        <f ca="1" t="shared" si="1"/>
        <v>42.4</v>
      </c>
    </row>
    <row r="25" spans="1:2" ht="12.75">
      <c r="A25" s="2">
        <f t="shared" si="0"/>
        <v>23</v>
      </c>
      <c r="B25" s="22">
        <f ca="1" t="shared" si="1"/>
        <v>41.6</v>
      </c>
    </row>
    <row r="26" spans="1:2" ht="12.75">
      <c r="A26" s="2">
        <f t="shared" si="0"/>
        <v>24</v>
      </c>
      <c r="B26" s="22">
        <f ca="1" t="shared" si="1"/>
        <v>40.8</v>
      </c>
    </row>
    <row r="27" spans="1:2" ht="12.75">
      <c r="A27" s="2">
        <f t="shared" si="0"/>
        <v>25</v>
      </c>
      <c r="B27" s="22">
        <f ca="1" t="shared" si="1"/>
        <v>40</v>
      </c>
    </row>
    <row r="28" spans="1:2" ht="12.75">
      <c r="A28" s="2">
        <f t="shared" si="0"/>
        <v>26</v>
      </c>
      <c r="B28" s="22">
        <f ca="1" t="shared" si="1"/>
        <v>39.2</v>
      </c>
    </row>
    <row r="29" spans="1:2" ht="12.75">
      <c r="A29" s="2">
        <f t="shared" si="0"/>
        <v>27</v>
      </c>
      <c r="B29" s="22">
        <f ca="1" t="shared" si="1"/>
        <v>38.4</v>
      </c>
    </row>
    <row r="30" spans="1:2" ht="12.75">
      <c r="A30" s="2">
        <f t="shared" si="0"/>
        <v>28</v>
      </c>
      <c r="B30" s="22">
        <f ca="1" t="shared" si="1"/>
        <v>37.6</v>
      </c>
    </row>
    <row r="31" spans="1:2" ht="12.75">
      <c r="A31" s="2">
        <f t="shared" si="0"/>
        <v>29</v>
      </c>
      <c r="B31" s="22">
        <f ca="1" t="shared" si="1"/>
        <v>36.8</v>
      </c>
    </row>
    <row r="32" spans="1:2" ht="12.75">
      <c r="A32" s="2">
        <f t="shared" si="0"/>
        <v>30</v>
      </c>
      <c r="B32" s="22">
        <f ca="1" t="shared" si="1"/>
        <v>36</v>
      </c>
    </row>
    <row r="33" spans="1:2" ht="12.75">
      <c r="A33" s="2">
        <f t="shared" si="0"/>
        <v>31</v>
      </c>
      <c r="B33" s="22">
        <f ca="1" t="shared" si="1"/>
        <v>35.2</v>
      </c>
    </row>
    <row r="34" spans="1:2" ht="12.75">
      <c r="A34" s="2">
        <f t="shared" si="0"/>
        <v>32</v>
      </c>
      <c r="B34" s="22">
        <f ca="1" t="shared" si="1"/>
        <v>34.4</v>
      </c>
    </row>
    <row r="35" spans="1:2" ht="12.75">
      <c r="A35" s="2">
        <f t="shared" si="0"/>
        <v>33</v>
      </c>
      <c r="B35" s="22">
        <f ca="1" t="shared" si="1"/>
        <v>33.6</v>
      </c>
    </row>
    <row r="36" spans="1:2" ht="12.75">
      <c r="A36" s="2">
        <f aca="true" t="shared" si="5" ref="A36:A52">A35+D$12</f>
        <v>34</v>
      </c>
      <c r="B36" s="22">
        <f ca="1" t="shared" si="1"/>
        <v>32.8</v>
      </c>
    </row>
    <row r="37" spans="1:2" ht="12.75">
      <c r="A37" s="2">
        <f t="shared" si="5"/>
        <v>35</v>
      </c>
      <c r="B37" s="22">
        <f ca="1" t="shared" si="1"/>
        <v>32</v>
      </c>
    </row>
    <row r="38" spans="1:2" ht="12.75">
      <c r="A38" s="2">
        <f t="shared" si="5"/>
        <v>36</v>
      </c>
      <c r="B38" s="22">
        <f ca="1" t="shared" si="1"/>
        <v>31.2</v>
      </c>
    </row>
    <row r="39" spans="1:2" ht="12.75">
      <c r="A39" s="2">
        <f t="shared" si="5"/>
        <v>37</v>
      </c>
      <c r="B39" s="22">
        <f ca="1" t="shared" si="1"/>
        <v>30.4</v>
      </c>
    </row>
    <row r="40" spans="1:2" ht="12.75">
      <c r="A40" s="2">
        <f t="shared" si="5"/>
        <v>38</v>
      </c>
      <c r="B40" s="22">
        <f ca="1" t="shared" si="1"/>
        <v>29.6</v>
      </c>
    </row>
    <row r="41" spans="1:2" ht="12.75">
      <c r="A41" s="2">
        <f t="shared" si="5"/>
        <v>39</v>
      </c>
      <c r="B41" s="22">
        <f ca="1" t="shared" si="1"/>
        <v>28.8</v>
      </c>
    </row>
    <row r="42" spans="1:2" ht="12.75">
      <c r="A42" s="2">
        <f t="shared" si="5"/>
        <v>40</v>
      </c>
      <c r="B42" s="22">
        <f ca="1" t="shared" si="1"/>
        <v>28</v>
      </c>
    </row>
    <row r="43" spans="1:2" ht="12.75">
      <c r="A43" s="2">
        <f t="shared" si="5"/>
        <v>41</v>
      </c>
      <c r="B43" s="22">
        <f ca="1" t="shared" si="1"/>
        <v>27.2</v>
      </c>
    </row>
    <row r="44" spans="1:2" ht="12.75">
      <c r="A44" s="2">
        <f t="shared" si="5"/>
        <v>42</v>
      </c>
      <c r="B44" s="22">
        <f ca="1" t="shared" si="1"/>
        <v>26.4</v>
      </c>
    </row>
    <row r="45" spans="1:2" ht="12.75">
      <c r="A45" s="2">
        <f t="shared" si="5"/>
        <v>43</v>
      </c>
      <c r="B45" s="22">
        <f ca="1" t="shared" si="1"/>
        <v>25.6</v>
      </c>
    </row>
    <row r="46" spans="1:2" ht="12.75">
      <c r="A46" s="2">
        <f t="shared" si="5"/>
        <v>44</v>
      </c>
      <c r="B46" s="22">
        <f ca="1" t="shared" si="1"/>
        <v>24.8</v>
      </c>
    </row>
    <row r="47" spans="1:2" ht="12.75">
      <c r="A47" s="2">
        <f t="shared" si="5"/>
        <v>45</v>
      </c>
      <c r="B47" s="22">
        <f ca="1" t="shared" si="1"/>
        <v>24</v>
      </c>
    </row>
    <row r="48" spans="1:2" ht="12.75">
      <c r="A48" s="2">
        <f t="shared" si="5"/>
        <v>46</v>
      </c>
      <c r="B48" s="22">
        <f ca="1" t="shared" si="1"/>
        <v>23.2</v>
      </c>
    </row>
    <row r="49" spans="1:2" ht="12.75">
      <c r="A49" s="2">
        <f t="shared" si="5"/>
        <v>47</v>
      </c>
      <c r="B49" s="22">
        <f ca="1" t="shared" si="1"/>
        <v>22.4</v>
      </c>
    </row>
    <row r="50" spans="1:2" ht="12.75">
      <c r="A50" s="2">
        <f t="shared" si="5"/>
        <v>48</v>
      </c>
      <c r="B50" s="22">
        <f ca="1" t="shared" si="1"/>
        <v>21.6</v>
      </c>
    </row>
    <row r="51" spans="1:2" ht="12.75">
      <c r="A51" s="2">
        <f t="shared" si="5"/>
        <v>49</v>
      </c>
      <c r="B51" s="22">
        <f ca="1" t="shared" si="1"/>
        <v>20.8</v>
      </c>
    </row>
    <row r="52" spans="1:2" ht="12.75">
      <c r="A52" s="2">
        <f t="shared" si="5"/>
        <v>50</v>
      </c>
      <c r="B52" s="22">
        <f ca="1" t="shared" si="1"/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F25" sqref="F25:G28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3" ht="12.75">
      <c r="A1" s="1" t="s">
        <v>2</v>
      </c>
      <c r="B1" s="21" t="s">
        <v>3</v>
      </c>
      <c r="C1" s="5"/>
    </row>
    <row r="2" spans="1:4" ht="12.75">
      <c r="A2" s="1" t="s">
        <v>0</v>
      </c>
      <c r="B2" s="21" t="s">
        <v>1</v>
      </c>
      <c r="D2" s="3" t="s">
        <v>116</v>
      </c>
    </row>
    <row r="3" spans="1:5" ht="12.75">
      <c r="A3" s="2">
        <f>D11</f>
        <v>0</v>
      </c>
      <c r="B3" s="22">
        <f ca="1">ROUND(D$3+D$4*A3+IF(A3&lt;D$6,0,D$5*(A3-D$6))+D$13*NORMSINV(RAND()),D$14)</f>
        <v>53.2</v>
      </c>
      <c r="D3" s="4">
        <v>53.23</v>
      </c>
      <c r="E3" s="5" t="s">
        <v>111</v>
      </c>
    </row>
    <row r="4" spans="1:7" ht="12.75">
      <c r="A4" s="2">
        <f aca="true" t="shared" si="0" ref="A4:A35">A3+D$12</f>
        <v>1</v>
      </c>
      <c r="B4" s="22">
        <f aca="true" ca="1" t="shared" si="1" ref="B4:B52">ROUND(D$3+D$4*A4+IF(A4&lt;D$6,0,D$5*(A4-D$6))+D$13*NORMSINV(RAND()),D$14)</f>
        <v>45</v>
      </c>
      <c r="D4" s="6">
        <v>-8.21</v>
      </c>
      <c r="E4" s="5" t="s">
        <v>112</v>
      </c>
      <c r="F4" s="7"/>
      <c r="G4" s="7"/>
    </row>
    <row r="5" spans="1:7" ht="12.75">
      <c r="A5" s="2">
        <f t="shared" si="0"/>
        <v>2</v>
      </c>
      <c r="B5" s="22">
        <f ca="1" t="shared" si="1"/>
        <v>36.9</v>
      </c>
      <c r="D5" s="6">
        <v>5.84</v>
      </c>
      <c r="E5" s="5" t="s">
        <v>114</v>
      </c>
      <c r="F5" s="7"/>
      <c r="G5" s="7"/>
    </row>
    <row r="6" spans="1:5" ht="12.75">
      <c r="A6" s="2">
        <f t="shared" si="0"/>
        <v>3</v>
      </c>
      <c r="B6" s="22">
        <f ca="1" t="shared" si="1"/>
        <v>28.6</v>
      </c>
      <c r="D6" s="6">
        <v>3.38</v>
      </c>
      <c r="E6" s="5" t="s">
        <v>115</v>
      </c>
    </row>
    <row r="7" spans="1:4" ht="12.75">
      <c r="A7" s="2">
        <f t="shared" si="0"/>
        <v>4</v>
      </c>
      <c r="B7" s="22">
        <f ca="1" t="shared" si="1"/>
        <v>24.1</v>
      </c>
      <c r="D7" s="7"/>
    </row>
    <row r="8" spans="1:5" ht="12.75">
      <c r="A8" s="2">
        <f t="shared" si="0"/>
        <v>5</v>
      </c>
      <c r="B8" s="22">
        <f ca="1" t="shared" si="1"/>
        <v>21.7</v>
      </c>
      <c r="D8" s="8">
        <f>COUNT(B3:B100)</f>
        <v>50</v>
      </c>
      <c r="E8" s="2" t="s">
        <v>8</v>
      </c>
    </row>
    <row r="9" spans="1:4" ht="12.75">
      <c r="A9" s="2">
        <f t="shared" si="0"/>
        <v>6</v>
      </c>
      <c r="B9" s="22">
        <f ca="1" t="shared" si="1"/>
        <v>19.2</v>
      </c>
      <c r="D9" s="7"/>
    </row>
    <row r="10" spans="1:5" ht="12.75">
      <c r="A10" s="2">
        <f t="shared" si="0"/>
        <v>7</v>
      </c>
      <c r="B10" s="22">
        <f ca="1" t="shared" si="1"/>
        <v>17</v>
      </c>
      <c r="D10" s="10"/>
      <c r="E10" s="3"/>
    </row>
    <row r="11" spans="1:5" ht="12.75">
      <c r="A11" s="2">
        <f t="shared" si="0"/>
        <v>8</v>
      </c>
      <c r="B11" s="22">
        <f ca="1" t="shared" si="1"/>
        <v>14.6</v>
      </c>
      <c r="D11" s="11">
        <v>0</v>
      </c>
      <c r="E11" s="7" t="s">
        <v>9</v>
      </c>
    </row>
    <row r="12" spans="1:5" ht="12.75">
      <c r="A12" s="2">
        <f t="shared" si="0"/>
        <v>9</v>
      </c>
      <c r="B12" s="22">
        <f ca="1" t="shared" si="1"/>
        <v>12.1</v>
      </c>
      <c r="D12" s="11">
        <v>1</v>
      </c>
      <c r="E12" s="7" t="s">
        <v>10</v>
      </c>
    </row>
    <row r="13" spans="1:5" ht="12.75">
      <c r="A13" s="2">
        <f t="shared" si="0"/>
        <v>10</v>
      </c>
      <c r="B13" s="22">
        <f ca="1" t="shared" si="1"/>
        <v>9.8</v>
      </c>
      <c r="D13" s="11">
        <v>0.05</v>
      </c>
      <c r="E13" s="7" t="s">
        <v>11</v>
      </c>
    </row>
    <row r="14" spans="1:5" ht="12.75">
      <c r="A14" s="2">
        <f t="shared" si="0"/>
        <v>11</v>
      </c>
      <c r="B14" s="22">
        <f ca="1" t="shared" si="1"/>
        <v>7.4</v>
      </c>
      <c r="D14" s="11">
        <v>1</v>
      </c>
      <c r="E14" s="7" t="s">
        <v>36</v>
      </c>
    </row>
    <row r="15" spans="1:2" ht="12.75">
      <c r="A15" s="2">
        <f t="shared" si="0"/>
        <v>12</v>
      </c>
      <c r="B15" s="22">
        <f ca="1" t="shared" si="1"/>
        <v>5.1</v>
      </c>
    </row>
    <row r="16" spans="1:2" ht="12.75">
      <c r="A16" s="2">
        <f t="shared" si="0"/>
        <v>13</v>
      </c>
      <c r="B16" s="22">
        <f ca="1" t="shared" si="1"/>
        <v>2.7</v>
      </c>
    </row>
    <row r="17" spans="1:2" ht="12.75">
      <c r="A17" s="2">
        <f t="shared" si="0"/>
        <v>14</v>
      </c>
      <c r="B17" s="22">
        <f ca="1" t="shared" si="1"/>
        <v>0.2</v>
      </c>
    </row>
    <row r="18" spans="1:2" ht="12.75">
      <c r="A18" s="2">
        <f t="shared" si="0"/>
        <v>15</v>
      </c>
      <c r="B18" s="22">
        <f ca="1" t="shared" si="1"/>
        <v>-2.1</v>
      </c>
    </row>
    <row r="19" spans="1:2" ht="12.75">
      <c r="A19" s="2">
        <f t="shared" si="0"/>
        <v>16</v>
      </c>
      <c r="B19" s="22">
        <f ca="1" t="shared" si="1"/>
        <v>-4.3</v>
      </c>
    </row>
    <row r="20" spans="1:2" ht="12.75">
      <c r="A20" s="2">
        <f t="shared" si="0"/>
        <v>17</v>
      </c>
      <c r="B20" s="22">
        <f ca="1" t="shared" si="1"/>
        <v>-6.8</v>
      </c>
    </row>
    <row r="21" spans="1:2" ht="12.75">
      <c r="A21" s="2">
        <f t="shared" si="0"/>
        <v>18</v>
      </c>
      <c r="B21" s="22">
        <f ca="1" t="shared" si="1"/>
        <v>-9.1</v>
      </c>
    </row>
    <row r="22" spans="1:2" ht="12.75">
      <c r="A22" s="2">
        <f t="shared" si="0"/>
        <v>19</v>
      </c>
      <c r="B22" s="22">
        <f ca="1" t="shared" si="1"/>
        <v>-11.6</v>
      </c>
    </row>
    <row r="23" spans="1:2" ht="12.75">
      <c r="A23" s="2">
        <f t="shared" si="0"/>
        <v>20</v>
      </c>
      <c r="B23" s="22">
        <f ca="1" t="shared" si="1"/>
        <v>-13.9</v>
      </c>
    </row>
    <row r="24" spans="1:2" ht="13.5" thickBot="1">
      <c r="A24" s="2">
        <f t="shared" si="0"/>
        <v>21</v>
      </c>
      <c r="B24" s="22">
        <f ca="1" t="shared" si="1"/>
        <v>-16.3</v>
      </c>
    </row>
    <row r="25" spans="1:7" ht="13.5" thickBot="1">
      <c r="A25" s="2">
        <f t="shared" si="0"/>
        <v>22</v>
      </c>
      <c r="B25" s="22">
        <f ca="1" t="shared" si="1"/>
        <v>-18.6</v>
      </c>
      <c r="F25" s="50">
        <v>53.26995</v>
      </c>
      <c r="G25" s="51" t="s">
        <v>111</v>
      </c>
    </row>
    <row r="26" spans="1:7" ht="13.5" thickBot="1">
      <c r="A26" s="2">
        <f t="shared" si="0"/>
        <v>23</v>
      </c>
      <c r="B26" s="22">
        <f ca="1" t="shared" si="1"/>
        <v>-21</v>
      </c>
      <c r="F26" s="52">
        <v>-8.229974</v>
      </c>
      <c r="G26" s="53" t="s">
        <v>112</v>
      </c>
    </row>
    <row r="27" spans="1:7" ht="13.5" thickBot="1">
      <c r="A27" s="2">
        <f t="shared" si="0"/>
        <v>24</v>
      </c>
      <c r="B27" s="22">
        <f ca="1" t="shared" si="1"/>
        <v>-23.3</v>
      </c>
      <c r="F27" s="52">
        <v>33.4599</v>
      </c>
      <c r="G27" s="53" t="s">
        <v>113</v>
      </c>
    </row>
    <row r="28" spans="1:7" ht="13.5" thickBot="1">
      <c r="A28" s="2">
        <f t="shared" si="0"/>
        <v>25</v>
      </c>
      <c r="B28" s="22">
        <f ca="1" t="shared" si="1"/>
        <v>-25.8</v>
      </c>
      <c r="F28" s="52">
        <v>-2.369985</v>
      </c>
      <c r="G28" s="53" t="s">
        <v>114</v>
      </c>
    </row>
    <row r="29" spans="1:2" ht="12.75">
      <c r="A29" s="2">
        <f t="shared" si="0"/>
        <v>26</v>
      </c>
      <c r="B29" s="22">
        <f ca="1" t="shared" si="1"/>
        <v>-28.1</v>
      </c>
    </row>
    <row r="30" spans="1:2" ht="12.75">
      <c r="A30" s="2">
        <f t="shared" si="0"/>
        <v>27</v>
      </c>
      <c r="B30" s="22">
        <f ca="1" t="shared" si="1"/>
        <v>-30.6</v>
      </c>
    </row>
    <row r="31" spans="1:2" ht="12.75">
      <c r="A31" s="2">
        <f t="shared" si="0"/>
        <v>28</v>
      </c>
      <c r="B31" s="22">
        <f ca="1" t="shared" si="1"/>
        <v>-32.9</v>
      </c>
    </row>
    <row r="32" spans="1:2" ht="12.75">
      <c r="A32" s="2">
        <f t="shared" si="0"/>
        <v>29</v>
      </c>
      <c r="B32" s="22">
        <f ca="1" t="shared" si="1"/>
        <v>-35.2</v>
      </c>
    </row>
    <row r="33" spans="1:2" ht="12.75">
      <c r="A33" s="2">
        <f t="shared" si="0"/>
        <v>30</v>
      </c>
      <c r="B33" s="22">
        <f ca="1" t="shared" si="1"/>
        <v>-37.6</v>
      </c>
    </row>
    <row r="34" spans="1:2" ht="12.75">
      <c r="A34" s="2">
        <f t="shared" si="0"/>
        <v>31</v>
      </c>
      <c r="B34" s="22">
        <f ca="1" t="shared" si="1"/>
        <v>-40</v>
      </c>
    </row>
    <row r="35" spans="1:2" ht="12.75">
      <c r="A35" s="2">
        <f t="shared" si="0"/>
        <v>32</v>
      </c>
      <c r="B35" s="22">
        <f ca="1" t="shared" si="1"/>
        <v>-42.4</v>
      </c>
    </row>
    <row r="36" spans="1:2" ht="12.75">
      <c r="A36" s="2">
        <f aca="true" t="shared" si="2" ref="A36:A52">A35+D$12</f>
        <v>33</v>
      </c>
      <c r="B36" s="22">
        <f ca="1" t="shared" si="1"/>
        <v>-44.7</v>
      </c>
    </row>
    <row r="37" spans="1:2" ht="12.75">
      <c r="A37" s="2">
        <f t="shared" si="2"/>
        <v>34</v>
      </c>
      <c r="B37" s="22">
        <f ca="1" t="shared" si="1"/>
        <v>-47</v>
      </c>
    </row>
    <row r="38" spans="1:2" ht="12.75">
      <c r="A38" s="2">
        <f t="shared" si="2"/>
        <v>35</v>
      </c>
      <c r="B38" s="22">
        <f ca="1" t="shared" si="1"/>
        <v>-49.4</v>
      </c>
    </row>
    <row r="39" spans="1:2" ht="12.75">
      <c r="A39" s="2">
        <f t="shared" si="2"/>
        <v>36</v>
      </c>
      <c r="B39" s="22">
        <f ca="1" t="shared" si="1"/>
        <v>-51.8</v>
      </c>
    </row>
    <row r="40" spans="1:2" ht="12.75">
      <c r="A40" s="2">
        <f t="shared" si="2"/>
        <v>37</v>
      </c>
      <c r="B40" s="22">
        <f ca="1" t="shared" si="1"/>
        <v>-54.1</v>
      </c>
    </row>
    <row r="41" spans="1:2" ht="12.75">
      <c r="A41" s="2">
        <f t="shared" si="2"/>
        <v>38</v>
      </c>
      <c r="B41" s="22">
        <f ca="1" t="shared" si="1"/>
        <v>-56.7</v>
      </c>
    </row>
    <row r="42" spans="1:2" ht="12.75">
      <c r="A42" s="2">
        <f t="shared" si="2"/>
        <v>39</v>
      </c>
      <c r="B42" s="22">
        <f ca="1" t="shared" si="1"/>
        <v>-59</v>
      </c>
    </row>
    <row r="43" spans="1:2" ht="12.75">
      <c r="A43" s="2">
        <f t="shared" si="2"/>
        <v>40</v>
      </c>
      <c r="B43" s="22">
        <f ca="1" t="shared" si="1"/>
        <v>-61.3</v>
      </c>
    </row>
    <row r="44" spans="1:2" ht="12.75">
      <c r="A44" s="2">
        <f t="shared" si="2"/>
        <v>41</v>
      </c>
      <c r="B44" s="22">
        <f ca="1" t="shared" si="1"/>
        <v>-63.7</v>
      </c>
    </row>
    <row r="45" spans="1:2" ht="12.75">
      <c r="A45" s="2">
        <f t="shared" si="2"/>
        <v>42</v>
      </c>
      <c r="B45" s="22">
        <f ca="1" t="shared" si="1"/>
        <v>-66</v>
      </c>
    </row>
    <row r="46" spans="1:2" ht="12.75">
      <c r="A46" s="2">
        <f t="shared" si="2"/>
        <v>43</v>
      </c>
      <c r="B46" s="22">
        <f ca="1" t="shared" si="1"/>
        <v>-68.5</v>
      </c>
    </row>
    <row r="47" spans="1:2" ht="12.75">
      <c r="A47" s="2">
        <f t="shared" si="2"/>
        <v>44</v>
      </c>
      <c r="B47" s="22">
        <f ca="1" t="shared" si="1"/>
        <v>-70.8</v>
      </c>
    </row>
    <row r="48" spans="1:2" ht="12.75">
      <c r="A48" s="2">
        <f t="shared" si="2"/>
        <v>45</v>
      </c>
      <c r="B48" s="22">
        <f ca="1" t="shared" si="1"/>
        <v>-73.2</v>
      </c>
    </row>
    <row r="49" spans="1:2" ht="12.75">
      <c r="A49" s="2">
        <f t="shared" si="2"/>
        <v>46</v>
      </c>
      <c r="B49" s="22">
        <f ca="1" t="shared" si="1"/>
        <v>-75.6</v>
      </c>
    </row>
    <row r="50" spans="1:2" ht="12.75">
      <c r="A50" s="2">
        <f t="shared" si="2"/>
        <v>47</v>
      </c>
      <c r="B50" s="22">
        <f ca="1" t="shared" si="1"/>
        <v>-78</v>
      </c>
    </row>
    <row r="51" spans="1:2" ht="12.75">
      <c r="A51" s="2">
        <f t="shared" si="2"/>
        <v>48</v>
      </c>
      <c r="B51" s="22">
        <f ca="1" t="shared" si="1"/>
        <v>-80.3</v>
      </c>
    </row>
    <row r="52" spans="1:2" ht="12.75">
      <c r="A52" s="2">
        <f t="shared" si="2"/>
        <v>49</v>
      </c>
      <c r="B52" s="22">
        <f ca="1" t="shared" si="1"/>
        <v>-82.7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IV16384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C1" s="5"/>
      <c r="D1" s="3"/>
    </row>
    <row r="2" spans="1:5" ht="12.75">
      <c r="A2" s="1" t="s">
        <v>0</v>
      </c>
      <c r="B2" s="21" t="s">
        <v>1</v>
      </c>
      <c r="D2" s="4">
        <v>30</v>
      </c>
      <c r="E2" s="2" t="s">
        <v>96</v>
      </c>
    </row>
    <row r="3" spans="1:5" ht="12.75">
      <c r="A3" s="2">
        <f>D10</f>
        <v>1</v>
      </c>
      <c r="B3" s="22">
        <f ca="1">ROUND(IF(A3&lt;D$2,D$3*A3,D$3*D$2*(1+D$4)^(A3-D$2)+D$5)+D$12*NORMSINV(RAND()),D$13)</f>
        <v>0.5</v>
      </c>
      <c r="D3" s="6">
        <v>0.5</v>
      </c>
      <c r="E3" s="2" t="s">
        <v>18</v>
      </c>
    </row>
    <row r="4" spans="1:7" ht="12.75">
      <c r="A4" s="2">
        <f aca="true" t="shared" si="0" ref="A4:A19">A3+D$11</f>
        <v>2</v>
      </c>
      <c r="B4" s="22">
        <f aca="true" ca="1" t="shared" si="1" ref="B4:B52">ROUND(IF(A4&lt;D$2,D$3*A4,D$3*D$2*(1+D$4)^(A4-D$2)+D$5)+D$12*NORMSINV(RAND()),D$13)</f>
        <v>1</v>
      </c>
      <c r="D4" s="4">
        <v>-0.1</v>
      </c>
      <c r="E4" s="7" t="s">
        <v>21</v>
      </c>
      <c r="F4" s="7"/>
      <c r="G4" s="7"/>
    </row>
    <row r="5" spans="1:7" ht="12.75">
      <c r="A5" s="2">
        <f t="shared" si="0"/>
        <v>3</v>
      </c>
      <c r="B5" s="22">
        <f ca="1" t="shared" si="1"/>
        <v>1.5</v>
      </c>
      <c r="D5" s="4">
        <v>5</v>
      </c>
      <c r="E5" s="7" t="s">
        <v>43</v>
      </c>
      <c r="F5" s="7"/>
      <c r="G5" s="7"/>
    </row>
    <row r="6" spans="1:4" ht="12.75">
      <c r="A6" s="2">
        <f t="shared" si="0"/>
        <v>4</v>
      </c>
      <c r="B6" s="22">
        <f ca="1" t="shared" si="1"/>
        <v>2</v>
      </c>
      <c r="D6" s="7"/>
    </row>
    <row r="7" spans="1:5" ht="12.75">
      <c r="A7" s="2">
        <f t="shared" si="0"/>
        <v>5</v>
      </c>
      <c r="B7" s="22">
        <f ca="1" t="shared" si="1"/>
        <v>2.5</v>
      </c>
      <c r="D7" s="8">
        <f>COUNT(B3:B100)</f>
        <v>50</v>
      </c>
      <c r="E7" s="2" t="s">
        <v>8</v>
      </c>
    </row>
    <row r="8" spans="1:4" ht="12.75">
      <c r="A8" s="2">
        <f t="shared" si="0"/>
        <v>6</v>
      </c>
      <c r="B8" s="22">
        <f ca="1" t="shared" si="1"/>
        <v>3</v>
      </c>
      <c r="D8" s="7"/>
    </row>
    <row r="9" spans="1:5" ht="12.75">
      <c r="A9" s="2">
        <f t="shared" si="0"/>
        <v>7</v>
      </c>
      <c r="B9" s="22">
        <f ca="1" t="shared" si="1"/>
        <v>3.5</v>
      </c>
      <c r="D9" s="10"/>
      <c r="E9" s="3"/>
    </row>
    <row r="10" spans="1:5" ht="12.75">
      <c r="A10" s="2">
        <f t="shared" si="0"/>
        <v>8</v>
      </c>
      <c r="B10" s="22">
        <f ca="1" t="shared" si="1"/>
        <v>4</v>
      </c>
      <c r="D10" s="11">
        <v>1</v>
      </c>
      <c r="E10" s="7" t="s">
        <v>9</v>
      </c>
    </row>
    <row r="11" spans="1:5" ht="12.75">
      <c r="A11" s="2">
        <f t="shared" si="0"/>
        <v>9</v>
      </c>
      <c r="B11" s="22">
        <f ca="1" t="shared" si="1"/>
        <v>4.5</v>
      </c>
      <c r="D11" s="11">
        <v>1</v>
      </c>
      <c r="E11" s="7" t="s">
        <v>10</v>
      </c>
    </row>
    <row r="12" spans="1:5" ht="12.75">
      <c r="A12" s="2">
        <f t="shared" si="0"/>
        <v>10</v>
      </c>
      <c r="B12" s="22">
        <f ca="1" t="shared" si="1"/>
        <v>5</v>
      </c>
      <c r="D12" s="11">
        <v>0</v>
      </c>
      <c r="E12" s="7" t="s">
        <v>11</v>
      </c>
    </row>
    <row r="13" spans="1:5" ht="12.75">
      <c r="A13" s="2">
        <f t="shared" si="0"/>
        <v>11</v>
      </c>
      <c r="B13" s="22">
        <f ca="1" t="shared" si="1"/>
        <v>5.5</v>
      </c>
      <c r="D13" s="11">
        <v>1</v>
      </c>
      <c r="E13" s="7" t="s">
        <v>36</v>
      </c>
    </row>
    <row r="14" spans="1:2" ht="12.75">
      <c r="A14" s="2">
        <f t="shared" si="0"/>
        <v>12</v>
      </c>
      <c r="B14" s="22">
        <f ca="1" t="shared" si="1"/>
        <v>6</v>
      </c>
    </row>
    <row r="15" spans="1:2" ht="12.75">
      <c r="A15" s="2">
        <f t="shared" si="0"/>
        <v>13</v>
      </c>
      <c r="B15" s="22">
        <f ca="1" t="shared" si="1"/>
        <v>6.5</v>
      </c>
    </row>
    <row r="16" spans="1:2" ht="12.75">
      <c r="A16" s="2">
        <f t="shared" si="0"/>
        <v>14</v>
      </c>
      <c r="B16" s="22">
        <f ca="1" t="shared" si="1"/>
        <v>7</v>
      </c>
    </row>
    <row r="17" spans="1:2" ht="12.75">
      <c r="A17" s="2">
        <f t="shared" si="0"/>
        <v>15</v>
      </c>
      <c r="B17" s="22">
        <f ca="1" t="shared" si="1"/>
        <v>7.5</v>
      </c>
    </row>
    <row r="18" spans="1:2" ht="12.75">
      <c r="A18" s="2">
        <f t="shared" si="0"/>
        <v>16</v>
      </c>
      <c r="B18" s="22">
        <f ca="1" t="shared" si="1"/>
        <v>8</v>
      </c>
    </row>
    <row r="19" spans="1:2" ht="12.75">
      <c r="A19" s="2">
        <f t="shared" si="0"/>
        <v>17</v>
      </c>
      <c r="B19" s="22">
        <f ca="1" t="shared" si="1"/>
        <v>8.5</v>
      </c>
    </row>
    <row r="20" spans="1:2" ht="12.75">
      <c r="A20" s="2">
        <f aca="true" t="shared" si="2" ref="A20:A52">A19+D$11</f>
        <v>18</v>
      </c>
      <c r="B20" s="22">
        <f ca="1" t="shared" si="1"/>
        <v>9</v>
      </c>
    </row>
    <row r="21" spans="1:2" ht="12.75">
      <c r="A21" s="2">
        <f t="shared" si="2"/>
        <v>19</v>
      </c>
      <c r="B21" s="22">
        <f ca="1" t="shared" si="1"/>
        <v>9.5</v>
      </c>
    </row>
    <row r="22" spans="1:2" ht="12.75">
      <c r="A22" s="2">
        <f t="shared" si="2"/>
        <v>20</v>
      </c>
      <c r="B22" s="22">
        <f ca="1" t="shared" si="1"/>
        <v>10</v>
      </c>
    </row>
    <row r="23" spans="1:2" ht="12.75">
      <c r="A23" s="2">
        <f t="shared" si="2"/>
        <v>21</v>
      </c>
      <c r="B23" s="22">
        <f ca="1" t="shared" si="1"/>
        <v>10.5</v>
      </c>
    </row>
    <row r="24" spans="1:2" ht="12.75">
      <c r="A24" s="2">
        <f t="shared" si="2"/>
        <v>22</v>
      </c>
      <c r="B24" s="22">
        <f ca="1" t="shared" si="1"/>
        <v>11</v>
      </c>
    </row>
    <row r="25" spans="1:2" ht="12.75">
      <c r="A25" s="2">
        <f t="shared" si="2"/>
        <v>23</v>
      </c>
      <c r="B25" s="22">
        <f ca="1" t="shared" si="1"/>
        <v>11.5</v>
      </c>
    </row>
    <row r="26" spans="1:2" ht="12.75">
      <c r="A26" s="2">
        <f t="shared" si="2"/>
        <v>24</v>
      </c>
      <c r="B26" s="22">
        <f ca="1" t="shared" si="1"/>
        <v>12</v>
      </c>
    </row>
    <row r="27" spans="1:2" ht="12.75">
      <c r="A27" s="2">
        <f t="shared" si="2"/>
        <v>25</v>
      </c>
      <c r="B27" s="22">
        <f ca="1" t="shared" si="1"/>
        <v>12.5</v>
      </c>
    </row>
    <row r="28" spans="1:2" ht="12.75">
      <c r="A28" s="2">
        <f t="shared" si="2"/>
        <v>26</v>
      </c>
      <c r="B28" s="22">
        <f ca="1" t="shared" si="1"/>
        <v>13</v>
      </c>
    </row>
    <row r="29" spans="1:2" ht="12.75">
      <c r="A29" s="2">
        <f t="shared" si="2"/>
        <v>27</v>
      </c>
      <c r="B29" s="22">
        <f ca="1" t="shared" si="1"/>
        <v>13.5</v>
      </c>
    </row>
    <row r="30" spans="1:2" ht="12.75">
      <c r="A30" s="2">
        <f t="shared" si="2"/>
        <v>28</v>
      </c>
      <c r="B30" s="22">
        <f ca="1" t="shared" si="1"/>
        <v>14</v>
      </c>
    </row>
    <row r="31" spans="1:2" ht="12.75">
      <c r="A31" s="2">
        <f t="shared" si="2"/>
        <v>29</v>
      </c>
      <c r="B31" s="22">
        <f ca="1" t="shared" si="1"/>
        <v>14.5</v>
      </c>
    </row>
    <row r="32" spans="1:2" ht="12.75">
      <c r="A32" s="2">
        <f t="shared" si="2"/>
        <v>30</v>
      </c>
      <c r="B32" s="22">
        <f ca="1" t="shared" si="1"/>
        <v>20</v>
      </c>
    </row>
    <row r="33" spans="1:2" ht="12.75">
      <c r="A33" s="2">
        <f t="shared" si="2"/>
        <v>31</v>
      </c>
      <c r="B33" s="22">
        <f ca="1" t="shared" si="1"/>
        <v>18.5</v>
      </c>
    </row>
    <row r="34" spans="1:2" ht="12.75">
      <c r="A34" s="2">
        <f t="shared" si="2"/>
        <v>32</v>
      </c>
      <c r="B34" s="22">
        <f ca="1" t="shared" si="1"/>
        <v>17.2</v>
      </c>
    </row>
    <row r="35" spans="1:2" ht="12.75">
      <c r="A35" s="2">
        <f t="shared" si="2"/>
        <v>33</v>
      </c>
      <c r="B35" s="22">
        <f ca="1" t="shared" si="1"/>
        <v>15.9</v>
      </c>
    </row>
    <row r="36" spans="1:2" ht="12.75">
      <c r="A36" s="2">
        <f t="shared" si="2"/>
        <v>34</v>
      </c>
      <c r="B36" s="22">
        <f ca="1" t="shared" si="1"/>
        <v>14.8</v>
      </c>
    </row>
    <row r="37" spans="1:2" ht="12.75">
      <c r="A37" s="2">
        <f t="shared" si="2"/>
        <v>35</v>
      </c>
      <c r="B37" s="22">
        <f ca="1" t="shared" si="1"/>
        <v>13.9</v>
      </c>
    </row>
    <row r="38" spans="1:2" ht="12.75">
      <c r="A38" s="2">
        <f t="shared" si="2"/>
        <v>36</v>
      </c>
      <c r="B38" s="22">
        <f ca="1" t="shared" si="1"/>
        <v>13</v>
      </c>
    </row>
    <row r="39" spans="1:2" ht="12.75">
      <c r="A39" s="2">
        <f t="shared" si="2"/>
        <v>37</v>
      </c>
      <c r="B39" s="22">
        <f ca="1" t="shared" si="1"/>
        <v>12.2</v>
      </c>
    </row>
    <row r="40" spans="1:2" ht="12.75">
      <c r="A40" s="2">
        <f t="shared" si="2"/>
        <v>38</v>
      </c>
      <c r="B40" s="22">
        <f ca="1" t="shared" si="1"/>
        <v>11.5</v>
      </c>
    </row>
    <row r="41" spans="1:2" ht="12.75">
      <c r="A41" s="2">
        <f t="shared" si="2"/>
        <v>39</v>
      </c>
      <c r="B41" s="22">
        <f ca="1" t="shared" si="1"/>
        <v>10.8</v>
      </c>
    </row>
    <row r="42" spans="1:2" ht="12.75">
      <c r="A42" s="2">
        <f t="shared" si="2"/>
        <v>40</v>
      </c>
      <c r="B42" s="22">
        <f ca="1" t="shared" si="1"/>
        <v>10.2</v>
      </c>
    </row>
    <row r="43" spans="1:2" ht="12.75">
      <c r="A43" s="2">
        <f t="shared" si="2"/>
        <v>41</v>
      </c>
      <c r="B43" s="22">
        <f ca="1" t="shared" si="1"/>
        <v>9.7</v>
      </c>
    </row>
    <row r="44" spans="1:2" ht="12.75">
      <c r="A44" s="2">
        <f t="shared" si="2"/>
        <v>42</v>
      </c>
      <c r="B44" s="22">
        <f ca="1" t="shared" si="1"/>
        <v>9.2</v>
      </c>
    </row>
    <row r="45" spans="1:2" ht="12.75">
      <c r="A45" s="2">
        <f t="shared" si="2"/>
        <v>43</v>
      </c>
      <c r="B45" s="22">
        <f ca="1" t="shared" si="1"/>
        <v>8.8</v>
      </c>
    </row>
    <row r="46" spans="1:2" ht="12.75">
      <c r="A46" s="2">
        <f t="shared" si="2"/>
        <v>44</v>
      </c>
      <c r="B46" s="22">
        <f ca="1" t="shared" si="1"/>
        <v>8.4</v>
      </c>
    </row>
    <row r="47" spans="1:2" ht="12.75">
      <c r="A47" s="2">
        <f t="shared" si="2"/>
        <v>45</v>
      </c>
      <c r="B47" s="22">
        <f ca="1" t="shared" si="1"/>
        <v>8.1</v>
      </c>
    </row>
    <row r="48" spans="1:2" ht="12.75">
      <c r="A48" s="2">
        <f t="shared" si="2"/>
        <v>46</v>
      </c>
      <c r="B48" s="22">
        <f ca="1" t="shared" si="1"/>
        <v>7.8</v>
      </c>
    </row>
    <row r="49" spans="1:2" ht="12.75">
      <c r="A49" s="2">
        <f t="shared" si="2"/>
        <v>47</v>
      </c>
      <c r="B49" s="22">
        <f ca="1" t="shared" si="1"/>
        <v>7.5</v>
      </c>
    </row>
    <row r="50" spans="1:2" ht="12.75">
      <c r="A50" s="2">
        <f t="shared" si="2"/>
        <v>48</v>
      </c>
      <c r="B50" s="22">
        <f ca="1" t="shared" si="1"/>
        <v>7.3</v>
      </c>
    </row>
    <row r="51" spans="1:2" ht="12.75">
      <c r="A51" s="2">
        <f t="shared" si="2"/>
        <v>49</v>
      </c>
      <c r="B51" s="22">
        <f ca="1" t="shared" si="1"/>
        <v>7</v>
      </c>
    </row>
    <row r="52" spans="1:2" ht="12.75">
      <c r="A52" s="2">
        <f t="shared" si="2"/>
        <v>50</v>
      </c>
      <c r="B52" s="22">
        <f ca="1" t="shared" si="1"/>
        <v>6.8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" sqref="A3:B23"/>
    </sheetView>
  </sheetViews>
  <sheetFormatPr defaultColWidth="9.28125" defaultRowHeight="12.75"/>
  <cols>
    <col min="1" max="1" width="9.28125" style="2" customWidth="1"/>
    <col min="2" max="2" width="9.28125" style="15" customWidth="1"/>
    <col min="3" max="16384" width="9.28125" style="2" customWidth="1"/>
  </cols>
  <sheetData>
    <row r="1" spans="1:4" ht="12.75">
      <c r="A1" s="18" t="s">
        <v>2</v>
      </c>
      <c r="B1" s="28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-1.3</v>
      </c>
      <c r="E2" s="2" t="s">
        <v>18</v>
      </c>
    </row>
    <row r="3" spans="1:5" ht="12.75">
      <c r="A3" s="2">
        <f ca="1">ROUND($D$10+($D$11-$D$10)*RAND(),$D$12)</f>
        <v>345.59</v>
      </c>
      <c r="B3" s="22">
        <f aca="true" ca="1" t="shared" si="0" ref="B3:B23">ROUND(D$2*A3+D$3+D$13*NORMSINV(RAND()),D$14)</f>
        <v>300.063</v>
      </c>
      <c r="D3" s="6">
        <v>748.2</v>
      </c>
      <c r="E3" s="2" t="s">
        <v>19</v>
      </c>
    </row>
    <row r="4" spans="1:6" ht="12.75">
      <c r="A4" s="2">
        <f aca="true" ca="1" t="shared" si="1" ref="A4:A23">ROUND($D$10+($D$11-$D$10)*RAND(),$D$12)</f>
        <v>352.66</v>
      </c>
      <c r="B4" s="22">
        <f ca="1" t="shared" si="0"/>
        <v>291.505</v>
      </c>
      <c r="D4" s="7"/>
      <c r="E4" s="7"/>
      <c r="F4" s="7"/>
    </row>
    <row r="5" spans="1:6" ht="12.75">
      <c r="A5" s="2">
        <f ca="1" t="shared" si="1"/>
        <v>240.33</v>
      </c>
      <c r="B5" s="22">
        <f ca="1" t="shared" si="0"/>
        <v>435.15</v>
      </c>
      <c r="D5" s="7"/>
      <c r="E5" s="7"/>
      <c r="F5" s="7"/>
    </row>
    <row r="6" spans="1:4" ht="12.75">
      <c r="A6" s="2">
        <f ca="1" t="shared" si="1"/>
        <v>102.38</v>
      </c>
      <c r="B6" s="22">
        <f ca="1" t="shared" si="0"/>
        <v>616.679</v>
      </c>
      <c r="D6" s="7"/>
    </row>
    <row r="7" spans="1:5" ht="12.75">
      <c r="A7" s="2">
        <f ca="1" t="shared" si="1"/>
        <v>232.54</v>
      </c>
      <c r="B7" s="22">
        <f ca="1" t="shared" si="0"/>
        <v>445.528</v>
      </c>
      <c r="D7" s="8">
        <f>COUNT(B3:B100)</f>
        <v>21</v>
      </c>
      <c r="E7" s="2" t="s">
        <v>8</v>
      </c>
    </row>
    <row r="8" spans="1:4" ht="12.75">
      <c r="A8" s="2">
        <f ca="1" t="shared" si="1"/>
        <v>91.84</v>
      </c>
      <c r="B8" s="22">
        <f ca="1" t="shared" si="0"/>
        <v>629.274</v>
      </c>
      <c r="D8" s="7"/>
    </row>
    <row r="9" spans="1:5" ht="12.75">
      <c r="A9" s="2">
        <f ca="1" t="shared" si="1"/>
        <v>301.28</v>
      </c>
      <c r="B9" s="22">
        <f ca="1" t="shared" si="0"/>
        <v>356.398</v>
      </c>
      <c r="D9" s="10"/>
      <c r="E9" s="3"/>
    </row>
    <row r="10" spans="1:5" ht="12.75">
      <c r="A10" s="2">
        <f ca="1" t="shared" si="1"/>
        <v>141.79</v>
      </c>
      <c r="B10" s="22">
        <f ca="1" t="shared" si="0"/>
        <v>565.238</v>
      </c>
      <c r="D10" s="11">
        <v>0</v>
      </c>
      <c r="E10" s="7" t="s">
        <v>77</v>
      </c>
    </row>
    <row r="11" spans="1:5" ht="12.75">
      <c r="A11" s="2">
        <f ca="1" t="shared" si="1"/>
        <v>208.17</v>
      </c>
      <c r="B11" s="22">
        <f ca="1" t="shared" si="0"/>
        <v>477.625</v>
      </c>
      <c r="D11" s="11">
        <v>500</v>
      </c>
      <c r="E11" s="7" t="s">
        <v>78</v>
      </c>
    </row>
    <row r="12" spans="1:5" ht="12.75">
      <c r="A12" s="2">
        <f ca="1" t="shared" si="1"/>
        <v>14.39</v>
      </c>
      <c r="B12" s="22">
        <f ca="1" t="shared" si="0"/>
        <v>729.363</v>
      </c>
      <c r="D12" s="11">
        <v>2</v>
      </c>
      <c r="E12" s="7" t="s">
        <v>59</v>
      </c>
    </row>
    <row r="13" spans="1:5" ht="12.75">
      <c r="A13" s="2">
        <f ca="1" t="shared" si="1"/>
        <v>303.47</v>
      </c>
      <c r="B13" s="22">
        <f ca="1" t="shared" si="0"/>
        <v>353.021</v>
      </c>
      <c r="D13" s="11">
        <v>1</v>
      </c>
      <c r="E13" s="7" t="s">
        <v>11</v>
      </c>
    </row>
    <row r="14" spans="1:5" ht="12.75">
      <c r="A14" s="2">
        <f ca="1" t="shared" si="1"/>
        <v>209.04</v>
      </c>
      <c r="B14" s="22">
        <f ca="1" t="shared" si="0"/>
        <v>475.687</v>
      </c>
      <c r="D14" s="11">
        <v>3</v>
      </c>
      <c r="E14" s="7" t="s">
        <v>36</v>
      </c>
    </row>
    <row r="15" spans="1:2" ht="12.75">
      <c r="A15" s="2">
        <f ca="1" t="shared" si="1"/>
        <v>376.41</v>
      </c>
      <c r="B15" s="22">
        <f ca="1" t="shared" si="0"/>
        <v>259.899</v>
      </c>
    </row>
    <row r="16" spans="1:2" ht="12.75">
      <c r="A16" s="2">
        <f ca="1" t="shared" si="1"/>
        <v>161.43</v>
      </c>
      <c r="B16" s="22">
        <f ca="1" t="shared" si="0"/>
        <v>538.559</v>
      </c>
    </row>
    <row r="17" spans="1:2" ht="12.75">
      <c r="A17" s="2">
        <f ca="1" t="shared" si="1"/>
        <v>166.91</v>
      </c>
      <c r="B17" s="22">
        <f ca="1" t="shared" si="0"/>
        <v>532.382</v>
      </c>
    </row>
    <row r="18" spans="1:2" ht="12.75">
      <c r="A18" s="2">
        <f ca="1" t="shared" si="1"/>
        <v>48.89</v>
      </c>
      <c r="B18" s="22">
        <f ca="1" t="shared" si="0"/>
        <v>684.96</v>
      </c>
    </row>
    <row r="19" spans="1:2" ht="12.75">
      <c r="A19" s="2">
        <f ca="1" t="shared" si="1"/>
        <v>146.12</v>
      </c>
      <c r="B19" s="22">
        <f ca="1" t="shared" si="0"/>
        <v>557.379</v>
      </c>
    </row>
    <row r="20" spans="1:2" ht="12.75">
      <c r="A20" s="2">
        <f ca="1" t="shared" si="1"/>
        <v>256.2</v>
      </c>
      <c r="B20" s="22">
        <f ca="1" t="shared" si="0"/>
        <v>414.526</v>
      </c>
    </row>
    <row r="21" spans="1:2" ht="12.75">
      <c r="A21" s="2">
        <f ca="1" t="shared" si="1"/>
        <v>271.38</v>
      </c>
      <c r="B21" s="22">
        <f ca="1" t="shared" si="0"/>
        <v>393.598</v>
      </c>
    </row>
    <row r="22" spans="1:2" ht="12.75">
      <c r="A22" s="2">
        <f ca="1" t="shared" si="1"/>
        <v>85.55</v>
      </c>
      <c r="B22" s="22">
        <f ca="1" t="shared" si="0"/>
        <v>635.81</v>
      </c>
    </row>
    <row r="23" spans="1:2" ht="12.75">
      <c r="A23" s="2">
        <f ca="1" t="shared" si="1"/>
        <v>437.6</v>
      </c>
      <c r="B23" s="22">
        <f ca="1" t="shared" si="0"/>
        <v>178.896</v>
      </c>
    </row>
    <row r="24" ht="12.75">
      <c r="B24" s="13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I11" sqref="A1:IV16384"/>
    </sheetView>
  </sheetViews>
  <sheetFormatPr defaultColWidth="9.28125" defaultRowHeight="12.75"/>
  <cols>
    <col min="1" max="1" width="9.28125" style="2" customWidth="1"/>
    <col min="2" max="2" width="9.28125" style="15" customWidth="1"/>
    <col min="3" max="16384" width="9.28125" style="2" customWidth="1"/>
  </cols>
  <sheetData>
    <row r="1" spans="1:4" ht="12.75">
      <c r="A1" s="18" t="s">
        <v>2</v>
      </c>
      <c r="B1" s="28" t="s">
        <v>3</v>
      </c>
      <c r="C1" s="5"/>
      <c r="D1" s="3"/>
    </row>
    <row r="2" spans="1:5" ht="12.75">
      <c r="A2" s="1" t="s">
        <v>0</v>
      </c>
      <c r="B2" s="14" t="s">
        <v>1</v>
      </c>
      <c r="D2" s="4">
        <v>-1.3</v>
      </c>
      <c r="E2" s="2" t="s">
        <v>18</v>
      </c>
    </row>
    <row r="3" spans="1:5" ht="12.75">
      <c r="A3" s="2">
        <f ca="1">ROUND(D10+$D$12*(NORMSINV(RAND())+0.5),$D$13)</f>
        <v>15.9</v>
      </c>
      <c r="B3" s="13">
        <f aca="true" ca="1" t="shared" si="0" ref="B3:B28">ROUND(D$2*A3+D$3+D$14*NORMSINV(RAND()),D$15)</f>
        <v>727.55</v>
      </c>
      <c r="D3" s="6">
        <v>748.2</v>
      </c>
      <c r="E3" s="2" t="s">
        <v>19</v>
      </c>
    </row>
    <row r="4" spans="1:6" ht="12.75">
      <c r="A4" s="2">
        <f ca="1">ROUND(A3+D$11+$D$12*(NORMSINV(RAND())+0.5),$D$13)</f>
        <v>19.6</v>
      </c>
      <c r="B4" s="13">
        <f ca="1" t="shared" si="0"/>
        <v>722.734</v>
      </c>
      <c r="D4" s="7"/>
      <c r="E4" s="7"/>
      <c r="F4" s="7"/>
    </row>
    <row r="5" spans="1:6" ht="12.75">
      <c r="A5" s="2">
        <f aca="true" ca="1" t="shared" si="1" ref="A5:A28">ROUND(A4+D$11+$D$12*(NORMSINV(RAND())+0.5),$D$13)</f>
        <v>41.6</v>
      </c>
      <c r="B5" s="13">
        <f ca="1" t="shared" si="0"/>
        <v>694.104</v>
      </c>
      <c r="D5" s="7"/>
      <c r="E5" s="7"/>
      <c r="F5" s="7"/>
    </row>
    <row r="6" spans="1:4" ht="12.75">
      <c r="A6" s="2">
        <f ca="1" t="shared" si="1"/>
        <v>59.5</v>
      </c>
      <c r="B6" s="13">
        <f ca="1" t="shared" si="0"/>
        <v>670.842</v>
      </c>
      <c r="D6" s="7"/>
    </row>
    <row r="7" spans="1:5" ht="12.75">
      <c r="A7" s="2">
        <f ca="1" t="shared" si="1"/>
        <v>46.2</v>
      </c>
      <c r="B7" s="13">
        <f ca="1" t="shared" si="0"/>
        <v>688.13</v>
      </c>
      <c r="D7" s="8">
        <f>COUNT(B3:B100)</f>
        <v>26</v>
      </c>
      <c r="E7" s="2" t="s">
        <v>8</v>
      </c>
    </row>
    <row r="8" spans="1:4" ht="12.75">
      <c r="A8" s="2">
        <f ca="1" t="shared" si="1"/>
        <v>58.3</v>
      </c>
      <c r="B8" s="13">
        <f ca="1" t="shared" si="0"/>
        <v>672.386</v>
      </c>
      <c r="D8" s="7"/>
    </row>
    <row r="9" spans="1:5" ht="12.75">
      <c r="A9" s="2">
        <f ca="1" t="shared" si="1"/>
        <v>62.1</v>
      </c>
      <c r="B9" s="13">
        <f ca="1" t="shared" si="0"/>
        <v>667.532</v>
      </c>
      <c r="D9" s="10"/>
      <c r="E9" s="3"/>
    </row>
    <row r="10" spans="1:5" ht="12.75">
      <c r="A10" s="2">
        <f ca="1" t="shared" si="1"/>
        <v>52.2</v>
      </c>
      <c r="B10" s="13">
        <f ca="1" t="shared" si="0"/>
        <v>680.273</v>
      </c>
      <c r="D10" s="11">
        <v>0</v>
      </c>
      <c r="E10" s="7" t="s">
        <v>9</v>
      </c>
    </row>
    <row r="11" spans="1:5" ht="12.75">
      <c r="A11" s="2">
        <f ca="1" t="shared" si="1"/>
        <v>62.7</v>
      </c>
      <c r="B11" s="13">
        <f ca="1" t="shared" si="0"/>
        <v>666.687</v>
      </c>
      <c r="D11" s="11">
        <v>10</v>
      </c>
      <c r="E11" s="7" t="s">
        <v>10</v>
      </c>
    </row>
    <row r="12" spans="1:5" ht="12.75">
      <c r="A12" s="2">
        <f ca="1" t="shared" si="1"/>
        <v>69.4</v>
      </c>
      <c r="B12" s="13">
        <f ca="1" t="shared" si="0"/>
        <v>658.001</v>
      </c>
      <c r="D12" s="11">
        <v>10</v>
      </c>
      <c r="E12" s="7" t="s">
        <v>58</v>
      </c>
    </row>
    <row r="13" spans="1:5" ht="12.75">
      <c r="A13" s="2">
        <f ca="1" t="shared" si="1"/>
        <v>87.9</v>
      </c>
      <c r="B13" s="13">
        <f ca="1" t="shared" si="0"/>
        <v>633.908</v>
      </c>
      <c r="D13" s="11">
        <v>1</v>
      </c>
      <c r="E13" s="7" t="s">
        <v>59</v>
      </c>
    </row>
    <row r="14" spans="1:5" ht="12.75">
      <c r="A14" s="2">
        <f ca="1" t="shared" si="1"/>
        <v>108.8</v>
      </c>
      <c r="B14" s="13">
        <f ca="1" t="shared" si="0"/>
        <v>606.745</v>
      </c>
      <c r="D14" s="11">
        <v>0.03</v>
      </c>
      <c r="E14" s="7" t="s">
        <v>11</v>
      </c>
    </row>
    <row r="15" spans="1:5" ht="12.75">
      <c r="A15" s="2">
        <f ca="1" t="shared" si="1"/>
        <v>139</v>
      </c>
      <c r="B15" s="13">
        <f ca="1" t="shared" si="0"/>
        <v>567.498</v>
      </c>
      <c r="D15" s="11">
        <v>3</v>
      </c>
      <c r="E15" s="7" t="s">
        <v>36</v>
      </c>
    </row>
    <row r="16" spans="1:2" ht="12.75">
      <c r="A16" s="2">
        <f ca="1" t="shared" si="1"/>
        <v>162.1</v>
      </c>
      <c r="B16" s="13">
        <f ca="1" t="shared" si="0"/>
        <v>537.464</v>
      </c>
    </row>
    <row r="17" spans="1:2" ht="12.75">
      <c r="A17" s="2">
        <f ca="1" t="shared" si="1"/>
        <v>177.4</v>
      </c>
      <c r="B17" s="13">
        <f ca="1" t="shared" si="0"/>
        <v>517.56</v>
      </c>
    </row>
    <row r="18" spans="1:2" ht="12.75">
      <c r="A18" s="2">
        <f ca="1" t="shared" si="1"/>
        <v>189.8</v>
      </c>
      <c r="B18" s="13">
        <f ca="1" t="shared" si="0"/>
        <v>501.454</v>
      </c>
    </row>
    <row r="19" spans="1:2" ht="12.75">
      <c r="A19" s="2">
        <f ca="1" t="shared" si="1"/>
        <v>208</v>
      </c>
      <c r="B19" s="13">
        <f ca="1" t="shared" si="0"/>
        <v>477.742</v>
      </c>
    </row>
    <row r="20" spans="1:2" ht="12.75">
      <c r="A20" s="2">
        <f ca="1" t="shared" si="1"/>
        <v>218.8</v>
      </c>
      <c r="B20" s="13">
        <f ca="1" t="shared" si="0"/>
        <v>463.777</v>
      </c>
    </row>
    <row r="21" spans="1:2" ht="12.75">
      <c r="A21" s="2">
        <f ca="1" t="shared" si="1"/>
        <v>222.7</v>
      </c>
      <c r="B21" s="13">
        <f ca="1" t="shared" si="0"/>
        <v>458.73</v>
      </c>
    </row>
    <row r="22" spans="1:2" ht="12.75">
      <c r="A22" s="2">
        <f ca="1" t="shared" si="1"/>
        <v>235.6</v>
      </c>
      <c r="B22" s="13">
        <f ca="1" t="shared" si="0"/>
        <v>441.845</v>
      </c>
    </row>
    <row r="23" spans="1:2" ht="12.75">
      <c r="A23" s="2">
        <f ca="1" t="shared" si="1"/>
        <v>254.1</v>
      </c>
      <c r="B23" s="13">
        <f ca="1" t="shared" si="0"/>
        <v>417.959</v>
      </c>
    </row>
    <row r="24" spans="1:2" ht="12.75">
      <c r="A24" s="2">
        <f ca="1" t="shared" si="1"/>
        <v>271.9</v>
      </c>
      <c r="B24" s="13">
        <f ca="1" t="shared" si="0"/>
        <v>394.751</v>
      </c>
    </row>
    <row r="25" spans="1:2" ht="12.75">
      <c r="A25" s="2">
        <f ca="1" t="shared" si="1"/>
        <v>277.3</v>
      </c>
      <c r="B25" s="13">
        <f ca="1" t="shared" si="0"/>
        <v>387.647</v>
      </c>
    </row>
    <row r="26" spans="1:2" ht="12.75">
      <c r="A26" s="2">
        <f ca="1" t="shared" si="1"/>
        <v>289.8</v>
      </c>
      <c r="B26" s="13">
        <f ca="1" t="shared" si="0"/>
        <v>371.424</v>
      </c>
    </row>
    <row r="27" spans="1:2" ht="12.75">
      <c r="A27" s="2">
        <f ca="1" t="shared" si="1"/>
        <v>297.6</v>
      </c>
      <c r="B27" s="13">
        <f ca="1" t="shared" si="0"/>
        <v>361.356</v>
      </c>
    </row>
    <row r="28" spans="1:2" ht="12.75">
      <c r="A28" s="2">
        <f ca="1" t="shared" si="1"/>
        <v>305.7</v>
      </c>
      <c r="B28" s="13">
        <f ca="1" t="shared" si="0"/>
        <v>350.742</v>
      </c>
    </row>
    <row r="29" ht="12.75">
      <c r="B29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F21" sqref="F21"/>
    </sheetView>
  </sheetViews>
  <sheetFormatPr defaultColWidth="9.28125" defaultRowHeight="12.75"/>
  <cols>
    <col min="1" max="1" width="9.28125" style="2" customWidth="1"/>
    <col min="2" max="2" width="11.5742187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C1" s="5"/>
      <c r="D1" s="3"/>
    </row>
    <row r="2" spans="1:5" ht="12.75">
      <c r="A2" s="1" t="s">
        <v>0</v>
      </c>
      <c r="B2" s="21" t="s">
        <v>1</v>
      </c>
      <c r="D2" s="4">
        <v>85</v>
      </c>
      <c r="E2" s="2" t="s">
        <v>20</v>
      </c>
    </row>
    <row r="3" spans="1:5" ht="12.75">
      <c r="A3" s="40">
        <f>$D$10</f>
        <v>1</v>
      </c>
      <c r="B3" s="41">
        <f ca="1">ROUND($D$2*(1+$D$3)^A3+$D$12*NORMSINV(RAND()),$D$13)</f>
        <v>81</v>
      </c>
      <c r="D3" s="12">
        <v>-0.1</v>
      </c>
      <c r="E3" s="2" t="s">
        <v>21</v>
      </c>
    </row>
    <row r="4" spans="1:7" ht="12.75">
      <c r="A4" s="40">
        <f>A3+$D$11</f>
        <v>2</v>
      </c>
      <c r="B4" s="41">
        <f aca="true" ca="1" t="shared" si="0" ref="B4:B67">ROUND($D$2*(1+$D$3)^A4+$D$12*NORMSINV(RAND()),$D$13)</f>
        <v>60</v>
      </c>
      <c r="D4" s="7"/>
      <c r="E4" s="7"/>
      <c r="F4" s="7"/>
      <c r="G4" s="7"/>
    </row>
    <row r="5" spans="1:7" ht="12.75">
      <c r="A5" s="40">
        <f aca="true" t="shared" si="1" ref="A5:A22">A4+$D$11</f>
        <v>3</v>
      </c>
      <c r="B5" s="41">
        <f ca="1" t="shared" si="0"/>
        <v>60</v>
      </c>
      <c r="D5" s="7"/>
      <c r="E5" s="7"/>
      <c r="F5" s="7"/>
      <c r="G5" s="7"/>
    </row>
    <row r="6" spans="1:4" ht="12.75">
      <c r="A6" s="40">
        <f t="shared" si="1"/>
        <v>4</v>
      </c>
      <c r="B6" s="41">
        <f ca="1" t="shared" si="0"/>
        <v>58</v>
      </c>
      <c r="D6" s="7"/>
    </row>
    <row r="7" spans="1:5" ht="12.75">
      <c r="A7" s="40">
        <f t="shared" si="1"/>
        <v>5</v>
      </c>
      <c r="B7" s="41">
        <f ca="1" t="shared" si="0"/>
        <v>47</v>
      </c>
      <c r="D7" s="8">
        <f>COUNT(B3:B103)</f>
        <v>101</v>
      </c>
      <c r="E7" s="2" t="s">
        <v>8</v>
      </c>
    </row>
    <row r="8" spans="1:4" ht="12.75">
      <c r="A8" s="40">
        <f t="shared" si="1"/>
        <v>6</v>
      </c>
      <c r="B8" s="41">
        <f ca="1" t="shared" si="0"/>
        <v>45</v>
      </c>
      <c r="D8" s="7"/>
    </row>
    <row r="9" spans="1:5" ht="12.75">
      <c r="A9" s="40">
        <f t="shared" si="1"/>
        <v>7</v>
      </c>
      <c r="B9" s="41">
        <f ca="1" t="shared" si="0"/>
        <v>40</v>
      </c>
      <c r="D9" s="10"/>
      <c r="E9" s="3"/>
    </row>
    <row r="10" spans="1:5" ht="12.75">
      <c r="A10" s="40">
        <f t="shared" si="1"/>
        <v>8</v>
      </c>
      <c r="B10" s="41">
        <f ca="1" t="shared" si="0"/>
        <v>34</v>
      </c>
      <c r="D10" s="11">
        <v>1</v>
      </c>
      <c r="E10" s="7" t="s">
        <v>9</v>
      </c>
    </row>
    <row r="11" spans="1:5" ht="12.75">
      <c r="A11" s="40">
        <f t="shared" si="1"/>
        <v>9</v>
      </c>
      <c r="B11" s="41">
        <f ca="1" t="shared" si="0"/>
        <v>23</v>
      </c>
      <c r="D11" s="11">
        <v>1</v>
      </c>
      <c r="E11" s="7" t="s">
        <v>10</v>
      </c>
    </row>
    <row r="12" spans="1:5" ht="12.75">
      <c r="A12" s="40">
        <f t="shared" si="1"/>
        <v>10</v>
      </c>
      <c r="B12" s="41">
        <f ca="1" t="shared" si="0"/>
        <v>31</v>
      </c>
      <c r="D12" s="11">
        <v>5</v>
      </c>
      <c r="E12" s="7" t="s">
        <v>11</v>
      </c>
    </row>
    <row r="13" spans="1:5" ht="12.75">
      <c r="A13" s="40">
        <f t="shared" si="1"/>
        <v>11</v>
      </c>
      <c r="B13" s="41">
        <f ca="1" t="shared" si="0"/>
        <v>25</v>
      </c>
      <c r="D13" s="11">
        <v>0</v>
      </c>
      <c r="E13" s="7" t="s">
        <v>36</v>
      </c>
    </row>
    <row r="14" spans="1:2" ht="12.75">
      <c r="A14" s="40">
        <f t="shared" si="1"/>
        <v>12</v>
      </c>
      <c r="B14" s="41">
        <f ca="1" t="shared" si="0"/>
        <v>28</v>
      </c>
    </row>
    <row r="15" spans="1:2" ht="12.75">
      <c r="A15" s="40">
        <f t="shared" si="1"/>
        <v>13</v>
      </c>
      <c r="B15" s="41">
        <f ca="1" t="shared" si="0"/>
        <v>20</v>
      </c>
    </row>
    <row r="16" spans="1:2" ht="12.75">
      <c r="A16" s="40">
        <f t="shared" si="1"/>
        <v>14</v>
      </c>
      <c r="B16" s="41">
        <f ca="1" t="shared" si="0"/>
        <v>25</v>
      </c>
    </row>
    <row r="17" spans="1:2" ht="12.75">
      <c r="A17" s="40">
        <f t="shared" si="1"/>
        <v>15</v>
      </c>
      <c r="B17" s="41">
        <f ca="1" t="shared" si="0"/>
        <v>12</v>
      </c>
    </row>
    <row r="18" spans="1:2" ht="12.75">
      <c r="A18" s="40">
        <f t="shared" si="1"/>
        <v>16</v>
      </c>
      <c r="B18" s="41">
        <f ca="1" t="shared" si="0"/>
        <v>14</v>
      </c>
    </row>
    <row r="19" spans="1:2" ht="12.75">
      <c r="A19" s="40">
        <f t="shared" si="1"/>
        <v>17</v>
      </c>
      <c r="B19" s="41">
        <f ca="1" t="shared" si="0"/>
        <v>18</v>
      </c>
    </row>
    <row r="20" spans="1:2" ht="12.75">
      <c r="A20" s="40">
        <f t="shared" si="1"/>
        <v>18</v>
      </c>
      <c r="B20" s="41">
        <f ca="1" t="shared" si="0"/>
        <v>5</v>
      </c>
    </row>
    <row r="21" spans="1:2" ht="12.75">
      <c r="A21" s="40">
        <f t="shared" si="1"/>
        <v>19</v>
      </c>
      <c r="B21" s="41">
        <f ca="1" t="shared" si="0"/>
        <v>13</v>
      </c>
    </row>
    <row r="22" spans="1:2" ht="12.75">
      <c r="A22" s="40">
        <f t="shared" si="1"/>
        <v>20</v>
      </c>
      <c r="B22" s="41">
        <f ca="1" t="shared" si="0"/>
        <v>10</v>
      </c>
    </row>
    <row r="23" spans="1:2" ht="12.75">
      <c r="A23" s="40">
        <f aca="true" t="shared" si="2" ref="A23:A86">A22+$D$11</f>
        <v>21</v>
      </c>
      <c r="B23" s="41">
        <f ca="1" t="shared" si="0"/>
        <v>12</v>
      </c>
    </row>
    <row r="24" spans="1:2" ht="12.75">
      <c r="A24" s="40">
        <f t="shared" si="2"/>
        <v>22</v>
      </c>
      <c r="B24" s="41">
        <f ca="1" t="shared" si="0"/>
        <v>1</v>
      </c>
    </row>
    <row r="25" spans="1:2" ht="12.75">
      <c r="A25" s="40">
        <f t="shared" si="2"/>
        <v>23</v>
      </c>
      <c r="B25" s="41">
        <f ca="1" t="shared" si="0"/>
        <v>3</v>
      </c>
    </row>
    <row r="26" spans="1:2" ht="12.75">
      <c r="A26" s="40">
        <f t="shared" si="2"/>
        <v>24</v>
      </c>
      <c r="B26" s="41">
        <f ca="1" t="shared" si="0"/>
        <v>4</v>
      </c>
    </row>
    <row r="27" spans="1:2" ht="12.75">
      <c r="A27" s="40">
        <f t="shared" si="2"/>
        <v>25</v>
      </c>
      <c r="B27" s="41">
        <f ca="1" t="shared" si="0"/>
        <v>8</v>
      </c>
    </row>
    <row r="28" spans="1:2" ht="12.75">
      <c r="A28" s="40">
        <f t="shared" si="2"/>
        <v>26</v>
      </c>
      <c r="B28" s="41">
        <f ca="1" t="shared" si="0"/>
        <v>6</v>
      </c>
    </row>
    <row r="29" spans="1:2" ht="12.75">
      <c r="A29" s="40">
        <f t="shared" si="2"/>
        <v>27</v>
      </c>
      <c r="B29" s="41">
        <f ca="1" t="shared" si="0"/>
        <v>4</v>
      </c>
    </row>
    <row r="30" spans="1:2" ht="12.75">
      <c r="A30" s="40">
        <f t="shared" si="2"/>
        <v>28</v>
      </c>
      <c r="B30" s="41">
        <f ca="1" t="shared" si="0"/>
        <v>4</v>
      </c>
    </row>
    <row r="31" spans="1:2" ht="12.75">
      <c r="A31" s="40">
        <f t="shared" si="2"/>
        <v>29</v>
      </c>
      <c r="B31" s="41">
        <f ca="1" t="shared" si="0"/>
        <v>-3</v>
      </c>
    </row>
    <row r="32" spans="1:2" ht="12.75">
      <c r="A32" s="40">
        <f t="shared" si="2"/>
        <v>30</v>
      </c>
      <c r="B32" s="41">
        <f ca="1" t="shared" si="0"/>
        <v>6</v>
      </c>
    </row>
    <row r="33" spans="1:2" ht="12.75">
      <c r="A33" s="40">
        <f t="shared" si="2"/>
        <v>31</v>
      </c>
      <c r="B33" s="41">
        <f ca="1" t="shared" si="0"/>
        <v>0</v>
      </c>
    </row>
    <row r="34" spans="1:2" ht="12.75">
      <c r="A34" s="40">
        <f t="shared" si="2"/>
        <v>32</v>
      </c>
      <c r="B34" s="41">
        <f ca="1" t="shared" si="0"/>
        <v>6</v>
      </c>
    </row>
    <row r="35" spans="1:2" ht="12.75">
      <c r="A35" s="40">
        <f t="shared" si="2"/>
        <v>33</v>
      </c>
      <c r="B35" s="41">
        <f ca="1" t="shared" si="0"/>
        <v>8</v>
      </c>
    </row>
    <row r="36" spans="1:2" ht="12.75">
      <c r="A36" s="40">
        <f t="shared" si="2"/>
        <v>34</v>
      </c>
      <c r="B36" s="41">
        <f ca="1" t="shared" si="0"/>
        <v>-3</v>
      </c>
    </row>
    <row r="37" spans="1:2" ht="12.75">
      <c r="A37" s="40">
        <f t="shared" si="2"/>
        <v>35</v>
      </c>
      <c r="B37" s="41">
        <f ca="1" t="shared" si="0"/>
        <v>-1</v>
      </c>
    </row>
    <row r="38" spans="1:2" ht="12.75">
      <c r="A38" s="40">
        <f t="shared" si="2"/>
        <v>36</v>
      </c>
      <c r="B38" s="41">
        <f ca="1" t="shared" si="0"/>
        <v>-1</v>
      </c>
    </row>
    <row r="39" spans="1:2" ht="12.75">
      <c r="A39" s="40">
        <f t="shared" si="2"/>
        <v>37</v>
      </c>
      <c r="B39" s="41">
        <f ca="1" t="shared" si="0"/>
        <v>12</v>
      </c>
    </row>
    <row r="40" spans="1:2" ht="12.75">
      <c r="A40" s="40">
        <f t="shared" si="2"/>
        <v>38</v>
      </c>
      <c r="B40" s="41">
        <f ca="1" t="shared" si="0"/>
        <v>-4</v>
      </c>
    </row>
    <row r="41" spans="1:2" ht="12.75">
      <c r="A41" s="40">
        <f t="shared" si="2"/>
        <v>39</v>
      </c>
      <c r="B41" s="41">
        <f ca="1" t="shared" si="0"/>
        <v>1</v>
      </c>
    </row>
    <row r="42" spans="1:2" ht="12.75">
      <c r="A42" s="40">
        <f t="shared" si="2"/>
        <v>40</v>
      </c>
      <c r="B42" s="41">
        <f ca="1" t="shared" si="0"/>
        <v>11</v>
      </c>
    </row>
    <row r="43" spans="1:2" ht="12.75">
      <c r="A43" s="40">
        <f t="shared" si="2"/>
        <v>41</v>
      </c>
      <c r="B43" s="41">
        <f ca="1" t="shared" si="0"/>
        <v>-2</v>
      </c>
    </row>
    <row r="44" spans="1:2" ht="12.75">
      <c r="A44" s="40">
        <f t="shared" si="2"/>
        <v>42</v>
      </c>
      <c r="B44" s="41">
        <f ca="1" t="shared" si="0"/>
        <v>1</v>
      </c>
    </row>
    <row r="45" spans="1:2" ht="12.75">
      <c r="A45" s="40">
        <f t="shared" si="2"/>
        <v>43</v>
      </c>
      <c r="B45" s="41">
        <f ca="1" t="shared" si="0"/>
        <v>-5</v>
      </c>
    </row>
    <row r="46" spans="1:2" ht="12.75">
      <c r="A46" s="40">
        <f t="shared" si="2"/>
        <v>44</v>
      </c>
      <c r="B46" s="41">
        <f ca="1" t="shared" si="0"/>
        <v>-5</v>
      </c>
    </row>
    <row r="47" spans="1:2" ht="12.75">
      <c r="A47" s="40">
        <f t="shared" si="2"/>
        <v>45</v>
      </c>
      <c r="B47" s="41">
        <f ca="1" t="shared" si="0"/>
        <v>-3</v>
      </c>
    </row>
    <row r="48" spans="1:2" ht="12.75">
      <c r="A48" s="40">
        <f t="shared" si="2"/>
        <v>46</v>
      </c>
      <c r="B48" s="41">
        <f ca="1" t="shared" si="0"/>
        <v>0</v>
      </c>
    </row>
    <row r="49" spans="1:2" ht="12.75">
      <c r="A49" s="40">
        <f t="shared" si="2"/>
        <v>47</v>
      </c>
      <c r="B49" s="41">
        <f ca="1" t="shared" si="0"/>
        <v>-4</v>
      </c>
    </row>
    <row r="50" spans="1:2" ht="12.75">
      <c r="A50" s="40">
        <f t="shared" si="2"/>
        <v>48</v>
      </c>
      <c r="B50" s="41">
        <f ca="1" t="shared" si="0"/>
        <v>-2</v>
      </c>
    </row>
    <row r="51" spans="1:2" ht="12.75">
      <c r="A51" s="40">
        <f t="shared" si="2"/>
        <v>49</v>
      </c>
      <c r="B51" s="41">
        <f ca="1" t="shared" si="0"/>
        <v>-7</v>
      </c>
    </row>
    <row r="52" spans="1:2" ht="12.75">
      <c r="A52" s="40">
        <f t="shared" si="2"/>
        <v>50</v>
      </c>
      <c r="B52" s="41">
        <f ca="1" t="shared" si="0"/>
        <v>1</v>
      </c>
    </row>
    <row r="53" spans="1:2" ht="12.75">
      <c r="A53" s="40">
        <f t="shared" si="2"/>
        <v>51</v>
      </c>
      <c r="B53" s="41">
        <f ca="1" t="shared" si="0"/>
        <v>-1</v>
      </c>
    </row>
    <row r="54" spans="1:2" ht="12.75">
      <c r="A54" s="40">
        <f t="shared" si="2"/>
        <v>52</v>
      </c>
      <c r="B54" s="41">
        <f ca="1" t="shared" si="0"/>
        <v>1</v>
      </c>
    </row>
    <row r="55" spans="1:2" ht="12.75">
      <c r="A55" s="40">
        <f t="shared" si="2"/>
        <v>53</v>
      </c>
      <c r="B55" s="41">
        <f ca="1" t="shared" si="0"/>
        <v>2</v>
      </c>
    </row>
    <row r="56" spans="1:2" ht="12.75">
      <c r="A56" s="40">
        <f t="shared" si="2"/>
        <v>54</v>
      </c>
      <c r="B56" s="41">
        <f ca="1" t="shared" si="0"/>
        <v>1</v>
      </c>
    </row>
    <row r="57" spans="1:2" ht="12.75">
      <c r="A57" s="40">
        <f t="shared" si="2"/>
        <v>55</v>
      </c>
      <c r="B57" s="41">
        <f ca="1" t="shared" si="0"/>
        <v>-3</v>
      </c>
    </row>
    <row r="58" spans="1:2" ht="12.75">
      <c r="A58" s="40">
        <f t="shared" si="2"/>
        <v>56</v>
      </c>
      <c r="B58" s="41">
        <f ca="1" t="shared" si="0"/>
        <v>-1</v>
      </c>
    </row>
    <row r="59" spans="1:2" ht="12.75">
      <c r="A59" s="40">
        <f t="shared" si="2"/>
        <v>57</v>
      </c>
      <c r="B59" s="41">
        <f ca="1" t="shared" si="0"/>
        <v>0</v>
      </c>
    </row>
    <row r="60" spans="1:2" ht="12.75">
      <c r="A60" s="40">
        <f t="shared" si="2"/>
        <v>58</v>
      </c>
      <c r="B60" s="41">
        <f ca="1" t="shared" si="0"/>
        <v>3</v>
      </c>
    </row>
    <row r="61" spans="1:2" ht="12.75">
      <c r="A61" s="40">
        <f t="shared" si="2"/>
        <v>59</v>
      </c>
      <c r="B61" s="41">
        <f ca="1" t="shared" si="0"/>
        <v>-4</v>
      </c>
    </row>
    <row r="62" spans="1:2" ht="12.75">
      <c r="A62" s="40">
        <f t="shared" si="2"/>
        <v>60</v>
      </c>
      <c r="B62" s="41">
        <f ca="1" t="shared" si="0"/>
        <v>8</v>
      </c>
    </row>
    <row r="63" spans="1:2" ht="12.75">
      <c r="A63" s="40">
        <f t="shared" si="2"/>
        <v>61</v>
      </c>
      <c r="B63" s="41">
        <f ca="1" t="shared" si="0"/>
        <v>4</v>
      </c>
    </row>
    <row r="64" spans="1:2" ht="12.75">
      <c r="A64" s="40">
        <f t="shared" si="2"/>
        <v>62</v>
      </c>
      <c r="B64" s="41">
        <f ca="1" t="shared" si="0"/>
        <v>-4</v>
      </c>
    </row>
    <row r="65" spans="1:2" ht="12.75">
      <c r="A65" s="40">
        <f t="shared" si="2"/>
        <v>63</v>
      </c>
      <c r="B65" s="41">
        <f ca="1" t="shared" si="0"/>
        <v>-2</v>
      </c>
    </row>
    <row r="66" spans="1:2" ht="12.75">
      <c r="A66" s="40">
        <f t="shared" si="2"/>
        <v>64</v>
      </c>
      <c r="B66" s="41">
        <f ca="1" t="shared" si="0"/>
        <v>4</v>
      </c>
    </row>
    <row r="67" spans="1:2" ht="12.75">
      <c r="A67" s="40">
        <f t="shared" si="2"/>
        <v>65</v>
      </c>
      <c r="B67" s="41">
        <f ca="1" t="shared" si="0"/>
        <v>1</v>
      </c>
    </row>
    <row r="68" spans="1:2" ht="12.75">
      <c r="A68" s="40">
        <f t="shared" si="2"/>
        <v>66</v>
      </c>
      <c r="B68" s="41">
        <f aca="true" ca="1" t="shared" si="3" ref="B68:B131">ROUND($D$2*(1+$D$3)^A68+$D$12*NORMSINV(RAND()),$D$13)</f>
        <v>1</v>
      </c>
    </row>
    <row r="69" spans="1:2" ht="12.75">
      <c r="A69" s="40">
        <f t="shared" si="2"/>
        <v>67</v>
      </c>
      <c r="B69" s="41">
        <f ca="1" t="shared" si="3"/>
        <v>4</v>
      </c>
    </row>
    <row r="70" spans="1:2" ht="12.75">
      <c r="A70" s="40">
        <f t="shared" si="2"/>
        <v>68</v>
      </c>
      <c r="B70" s="41">
        <f ca="1" t="shared" si="3"/>
        <v>10</v>
      </c>
    </row>
    <row r="71" spans="1:2" ht="12.75">
      <c r="A71" s="40">
        <f t="shared" si="2"/>
        <v>69</v>
      </c>
      <c r="B71" s="41">
        <f ca="1" t="shared" si="3"/>
        <v>-4</v>
      </c>
    </row>
    <row r="72" spans="1:2" ht="12.75">
      <c r="A72" s="40">
        <f t="shared" si="2"/>
        <v>70</v>
      </c>
      <c r="B72" s="41">
        <f ca="1" t="shared" si="3"/>
        <v>1</v>
      </c>
    </row>
    <row r="73" spans="1:2" ht="12.75">
      <c r="A73" s="40">
        <f t="shared" si="2"/>
        <v>71</v>
      </c>
      <c r="B73" s="41">
        <f ca="1" t="shared" si="3"/>
        <v>1</v>
      </c>
    </row>
    <row r="74" spans="1:2" ht="12.75">
      <c r="A74" s="40">
        <f t="shared" si="2"/>
        <v>72</v>
      </c>
      <c r="B74" s="41">
        <f ca="1" t="shared" si="3"/>
        <v>-10</v>
      </c>
    </row>
    <row r="75" spans="1:2" ht="12.75">
      <c r="A75" s="40">
        <f t="shared" si="2"/>
        <v>73</v>
      </c>
      <c r="B75" s="41">
        <f ca="1" t="shared" si="3"/>
        <v>-4</v>
      </c>
    </row>
    <row r="76" spans="1:2" ht="12.75">
      <c r="A76" s="40">
        <f t="shared" si="2"/>
        <v>74</v>
      </c>
      <c r="B76" s="41">
        <f ca="1" t="shared" si="3"/>
        <v>4</v>
      </c>
    </row>
    <row r="77" spans="1:2" ht="12.75">
      <c r="A77" s="40">
        <f t="shared" si="2"/>
        <v>75</v>
      </c>
      <c r="B77" s="41">
        <f ca="1" t="shared" si="3"/>
        <v>-8</v>
      </c>
    </row>
    <row r="78" spans="1:2" ht="12.75">
      <c r="A78" s="40">
        <f t="shared" si="2"/>
        <v>76</v>
      </c>
      <c r="B78" s="41">
        <f ca="1" t="shared" si="3"/>
        <v>-11</v>
      </c>
    </row>
    <row r="79" spans="1:2" ht="12.75">
      <c r="A79" s="40">
        <f t="shared" si="2"/>
        <v>77</v>
      </c>
      <c r="B79" s="41">
        <f ca="1" t="shared" si="3"/>
        <v>1</v>
      </c>
    </row>
    <row r="80" spans="1:2" ht="12.75">
      <c r="A80" s="40">
        <f t="shared" si="2"/>
        <v>78</v>
      </c>
      <c r="B80" s="41">
        <f ca="1" t="shared" si="3"/>
        <v>-1</v>
      </c>
    </row>
    <row r="81" spans="1:2" ht="12.75">
      <c r="A81" s="40">
        <f t="shared" si="2"/>
        <v>79</v>
      </c>
      <c r="B81" s="41">
        <f ca="1" t="shared" si="3"/>
        <v>1</v>
      </c>
    </row>
    <row r="82" spans="1:2" ht="12.75">
      <c r="A82" s="40">
        <f t="shared" si="2"/>
        <v>80</v>
      </c>
      <c r="B82" s="41">
        <f ca="1" t="shared" si="3"/>
        <v>2</v>
      </c>
    </row>
    <row r="83" spans="1:2" ht="12.75">
      <c r="A83" s="40">
        <f t="shared" si="2"/>
        <v>81</v>
      </c>
      <c r="B83" s="41">
        <f ca="1" t="shared" si="3"/>
        <v>-5</v>
      </c>
    </row>
    <row r="84" spans="1:2" ht="12.75">
      <c r="A84" s="40">
        <f t="shared" si="2"/>
        <v>82</v>
      </c>
      <c r="B84" s="41">
        <f ca="1" t="shared" si="3"/>
        <v>-2</v>
      </c>
    </row>
    <row r="85" spans="1:2" ht="12.75">
      <c r="A85" s="40">
        <f t="shared" si="2"/>
        <v>83</v>
      </c>
      <c r="B85" s="41">
        <f ca="1" t="shared" si="3"/>
        <v>12</v>
      </c>
    </row>
    <row r="86" spans="1:2" ht="12.75">
      <c r="A86" s="40">
        <f t="shared" si="2"/>
        <v>84</v>
      </c>
      <c r="B86" s="41">
        <f ca="1" t="shared" si="3"/>
        <v>0</v>
      </c>
    </row>
    <row r="87" spans="1:2" ht="12.75">
      <c r="A87" s="40">
        <f aca="true" t="shared" si="4" ref="A87:A141">A86+$D$11</f>
        <v>85</v>
      </c>
      <c r="B87" s="41">
        <f ca="1" t="shared" si="3"/>
        <v>-8</v>
      </c>
    </row>
    <row r="88" spans="1:2" ht="12.75">
      <c r="A88" s="40">
        <f t="shared" si="4"/>
        <v>86</v>
      </c>
      <c r="B88" s="41">
        <f ca="1" t="shared" si="3"/>
        <v>5</v>
      </c>
    </row>
    <row r="89" spans="1:2" ht="12.75">
      <c r="A89" s="40">
        <f t="shared" si="4"/>
        <v>87</v>
      </c>
      <c r="B89" s="41">
        <f ca="1" t="shared" si="3"/>
        <v>1</v>
      </c>
    </row>
    <row r="90" spans="1:2" ht="12.75">
      <c r="A90" s="40">
        <f t="shared" si="4"/>
        <v>88</v>
      </c>
      <c r="B90" s="41">
        <f ca="1" t="shared" si="3"/>
        <v>3</v>
      </c>
    </row>
    <row r="91" spans="1:2" ht="12.75">
      <c r="A91" s="40">
        <f t="shared" si="4"/>
        <v>89</v>
      </c>
      <c r="B91" s="41">
        <f ca="1" t="shared" si="3"/>
        <v>-2</v>
      </c>
    </row>
    <row r="92" spans="1:2" ht="12.75">
      <c r="A92" s="40">
        <f t="shared" si="4"/>
        <v>90</v>
      </c>
      <c r="B92" s="41">
        <f ca="1" t="shared" si="3"/>
        <v>-5</v>
      </c>
    </row>
    <row r="93" spans="1:2" ht="12.75">
      <c r="A93" s="40">
        <f t="shared" si="4"/>
        <v>91</v>
      </c>
      <c r="B93" s="41">
        <f ca="1" t="shared" si="3"/>
        <v>4</v>
      </c>
    </row>
    <row r="94" spans="1:2" ht="12.75">
      <c r="A94" s="40">
        <f t="shared" si="4"/>
        <v>92</v>
      </c>
      <c r="B94" s="41">
        <f ca="1" t="shared" si="3"/>
        <v>1</v>
      </c>
    </row>
    <row r="95" spans="1:2" ht="12.75">
      <c r="A95" s="40">
        <f t="shared" si="4"/>
        <v>93</v>
      </c>
      <c r="B95" s="41">
        <f ca="1" t="shared" si="3"/>
        <v>1</v>
      </c>
    </row>
    <row r="96" spans="1:2" ht="12.75">
      <c r="A96" s="40">
        <f t="shared" si="4"/>
        <v>94</v>
      </c>
      <c r="B96" s="41">
        <f ca="1" t="shared" si="3"/>
        <v>7</v>
      </c>
    </row>
    <row r="97" spans="1:2" ht="12.75">
      <c r="A97" s="40">
        <f t="shared" si="4"/>
        <v>95</v>
      </c>
      <c r="B97" s="41">
        <f ca="1" t="shared" si="3"/>
        <v>-2</v>
      </c>
    </row>
    <row r="98" spans="1:2" ht="12.75">
      <c r="A98" s="40">
        <f t="shared" si="4"/>
        <v>96</v>
      </c>
      <c r="B98" s="41">
        <f ca="1" t="shared" si="3"/>
        <v>4</v>
      </c>
    </row>
    <row r="99" spans="1:2" ht="12.75">
      <c r="A99" s="40">
        <f t="shared" si="4"/>
        <v>97</v>
      </c>
      <c r="B99" s="41">
        <f ca="1" t="shared" si="3"/>
        <v>7</v>
      </c>
    </row>
    <row r="100" spans="1:2" ht="12.75">
      <c r="A100" s="40">
        <f t="shared" si="4"/>
        <v>98</v>
      </c>
      <c r="B100" s="41">
        <f ca="1" t="shared" si="3"/>
        <v>-3</v>
      </c>
    </row>
    <row r="101" spans="1:2" ht="12.75">
      <c r="A101" s="40">
        <f t="shared" si="4"/>
        <v>99</v>
      </c>
      <c r="B101" s="41">
        <f ca="1" t="shared" si="3"/>
        <v>0</v>
      </c>
    </row>
    <row r="102" spans="1:2" ht="12.75">
      <c r="A102" s="40">
        <f t="shared" si="4"/>
        <v>100</v>
      </c>
      <c r="B102" s="41">
        <f ca="1" t="shared" si="3"/>
        <v>1</v>
      </c>
    </row>
    <row r="103" spans="1:2" ht="12.75">
      <c r="A103" s="40">
        <f t="shared" si="4"/>
        <v>101</v>
      </c>
      <c r="B103" s="41">
        <f ca="1" t="shared" si="3"/>
        <v>-8</v>
      </c>
    </row>
    <row r="104" spans="1:2" ht="12.75">
      <c r="A104" s="40">
        <f t="shared" si="4"/>
        <v>102</v>
      </c>
      <c r="B104" s="41">
        <f ca="1" t="shared" si="3"/>
        <v>3</v>
      </c>
    </row>
    <row r="105" spans="1:2" ht="12.75">
      <c r="A105" s="40">
        <f t="shared" si="4"/>
        <v>103</v>
      </c>
      <c r="B105" s="41">
        <f ca="1" t="shared" si="3"/>
        <v>-1</v>
      </c>
    </row>
    <row r="106" spans="1:2" ht="12.75">
      <c r="A106" s="40">
        <f t="shared" si="4"/>
        <v>104</v>
      </c>
      <c r="B106" s="41">
        <f ca="1" t="shared" si="3"/>
        <v>-1</v>
      </c>
    </row>
    <row r="107" spans="1:2" ht="12.75">
      <c r="A107" s="40">
        <f t="shared" si="4"/>
        <v>105</v>
      </c>
      <c r="B107" s="41">
        <f ca="1" t="shared" si="3"/>
        <v>-6</v>
      </c>
    </row>
    <row r="108" spans="1:2" ht="12.75">
      <c r="A108" s="40">
        <f t="shared" si="4"/>
        <v>106</v>
      </c>
      <c r="B108" s="41">
        <f ca="1" t="shared" si="3"/>
        <v>5</v>
      </c>
    </row>
    <row r="109" spans="1:2" ht="12.75">
      <c r="A109" s="40">
        <f t="shared" si="4"/>
        <v>107</v>
      </c>
      <c r="B109" s="41">
        <f ca="1" t="shared" si="3"/>
        <v>12</v>
      </c>
    </row>
    <row r="110" spans="1:2" ht="12.75">
      <c r="A110" s="40">
        <f t="shared" si="4"/>
        <v>108</v>
      </c>
      <c r="B110" s="41">
        <f ca="1" t="shared" si="3"/>
        <v>1</v>
      </c>
    </row>
    <row r="111" spans="1:2" ht="12.75">
      <c r="A111" s="40">
        <f t="shared" si="4"/>
        <v>109</v>
      </c>
      <c r="B111" s="41">
        <f ca="1" t="shared" si="3"/>
        <v>1</v>
      </c>
    </row>
    <row r="112" spans="1:2" ht="12.75">
      <c r="A112" s="40">
        <f t="shared" si="4"/>
        <v>110</v>
      </c>
      <c r="B112" s="41">
        <f ca="1" t="shared" si="3"/>
        <v>3</v>
      </c>
    </row>
    <row r="113" spans="1:2" ht="12.75">
      <c r="A113" s="40">
        <f t="shared" si="4"/>
        <v>111</v>
      </c>
      <c r="B113" s="41">
        <f ca="1" t="shared" si="3"/>
        <v>3</v>
      </c>
    </row>
    <row r="114" spans="1:2" ht="12.75">
      <c r="A114" s="40">
        <f t="shared" si="4"/>
        <v>112</v>
      </c>
      <c r="B114" s="41">
        <f ca="1" t="shared" si="3"/>
        <v>8</v>
      </c>
    </row>
    <row r="115" spans="1:2" ht="12.75">
      <c r="A115" s="40">
        <f t="shared" si="4"/>
        <v>113</v>
      </c>
      <c r="B115" s="41">
        <f ca="1" t="shared" si="3"/>
        <v>4</v>
      </c>
    </row>
    <row r="116" spans="1:2" ht="12.75">
      <c r="A116" s="40">
        <f t="shared" si="4"/>
        <v>114</v>
      </c>
      <c r="B116" s="41">
        <f ca="1" t="shared" si="3"/>
        <v>-4</v>
      </c>
    </row>
    <row r="117" spans="1:2" ht="12.75">
      <c r="A117" s="40">
        <f t="shared" si="4"/>
        <v>115</v>
      </c>
      <c r="B117" s="41">
        <f ca="1" t="shared" si="3"/>
        <v>3</v>
      </c>
    </row>
    <row r="118" spans="1:2" ht="12.75">
      <c r="A118" s="40">
        <f t="shared" si="4"/>
        <v>116</v>
      </c>
      <c r="B118" s="41">
        <f ca="1" t="shared" si="3"/>
        <v>2</v>
      </c>
    </row>
    <row r="119" spans="1:2" ht="12.75">
      <c r="A119" s="40">
        <f t="shared" si="4"/>
        <v>117</v>
      </c>
      <c r="B119" s="41">
        <f ca="1" t="shared" si="3"/>
        <v>5</v>
      </c>
    </row>
    <row r="120" spans="1:2" ht="12.75">
      <c r="A120" s="40">
        <f t="shared" si="4"/>
        <v>118</v>
      </c>
      <c r="B120" s="41">
        <f ca="1" t="shared" si="3"/>
        <v>3</v>
      </c>
    </row>
    <row r="121" spans="1:2" ht="12.75">
      <c r="A121" s="40">
        <f t="shared" si="4"/>
        <v>119</v>
      </c>
      <c r="B121" s="41">
        <f ca="1" t="shared" si="3"/>
        <v>-6</v>
      </c>
    </row>
    <row r="122" spans="1:2" ht="12.75">
      <c r="A122" s="40">
        <f t="shared" si="4"/>
        <v>120</v>
      </c>
      <c r="B122" s="41">
        <f ca="1" t="shared" si="3"/>
        <v>4</v>
      </c>
    </row>
    <row r="123" spans="1:2" ht="12.75">
      <c r="A123" s="40">
        <f t="shared" si="4"/>
        <v>121</v>
      </c>
      <c r="B123" s="41">
        <f ca="1" t="shared" si="3"/>
        <v>-1</v>
      </c>
    </row>
    <row r="124" spans="1:2" ht="12.75">
      <c r="A124" s="40">
        <f t="shared" si="4"/>
        <v>122</v>
      </c>
      <c r="B124" s="41">
        <f ca="1" t="shared" si="3"/>
        <v>-10</v>
      </c>
    </row>
    <row r="125" spans="1:2" ht="12.75">
      <c r="A125" s="40">
        <f t="shared" si="4"/>
        <v>123</v>
      </c>
      <c r="B125" s="41">
        <f ca="1" t="shared" si="3"/>
        <v>-3</v>
      </c>
    </row>
    <row r="126" spans="1:2" ht="12.75">
      <c r="A126" s="40">
        <f t="shared" si="4"/>
        <v>124</v>
      </c>
      <c r="B126" s="41">
        <f ca="1" t="shared" si="3"/>
        <v>0</v>
      </c>
    </row>
    <row r="127" spans="1:2" ht="12.75">
      <c r="A127" s="40">
        <f t="shared" si="4"/>
        <v>125</v>
      </c>
      <c r="B127" s="41">
        <f ca="1" t="shared" si="3"/>
        <v>-2</v>
      </c>
    </row>
    <row r="128" spans="1:2" ht="12.75">
      <c r="A128" s="40">
        <f t="shared" si="4"/>
        <v>126</v>
      </c>
      <c r="B128" s="41">
        <f ca="1" t="shared" si="3"/>
        <v>5</v>
      </c>
    </row>
    <row r="129" spans="1:2" ht="12.75">
      <c r="A129" s="40">
        <f t="shared" si="4"/>
        <v>127</v>
      </c>
      <c r="B129" s="41">
        <f ca="1" t="shared" si="3"/>
        <v>0</v>
      </c>
    </row>
    <row r="130" spans="1:2" ht="12.75">
      <c r="A130" s="40">
        <f t="shared" si="4"/>
        <v>128</v>
      </c>
      <c r="B130" s="41">
        <f ca="1" t="shared" si="3"/>
        <v>6</v>
      </c>
    </row>
    <row r="131" spans="1:2" ht="12.75">
      <c r="A131" s="40">
        <f t="shared" si="4"/>
        <v>129</v>
      </c>
      <c r="B131" s="41">
        <f ca="1" t="shared" si="3"/>
        <v>4</v>
      </c>
    </row>
    <row r="132" spans="1:2" ht="12.75">
      <c r="A132" s="40">
        <f t="shared" si="4"/>
        <v>130</v>
      </c>
      <c r="B132" s="41">
        <f aca="true" ca="1" t="shared" si="5" ref="B132:B141">ROUND($D$2*(1+$D$3)^A132+$D$12*NORMSINV(RAND()),$D$13)</f>
        <v>-1</v>
      </c>
    </row>
    <row r="133" spans="1:2" ht="12.75">
      <c r="A133" s="40">
        <f t="shared" si="4"/>
        <v>131</v>
      </c>
      <c r="B133" s="41">
        <f ca="1" t="shared" si="5"/>
        <v>-3</v>
      </c>
    </row>
    <row r="134" spans="1:2" ht="12.75">
      <c r="A134" s="40">
        <f t="shared" si="4"/>
        <v>132</v>
      </c>
      <c r="B134" s="41">
        <f ca="1" t="shared" si="5"/>
        <v>-4</v>
      </c>
    </row>
    <row r="135" spans="1:2" ht="12.75">
      <c r="A135" s="40">
        <f t="shared" si="4"/>
        <v>133</v>
      </c>
      <c r="B135" s="41">
        <f ca="1" t="shared" si="5"/>
        <v>6</v>
      </c>
    </row>
    <row r="136" spans="1:2" ht="12.75">
      <c r="A136" s="40">
        <f t="shared" si="4"/>
        <v>134</v>
      </c>
      <c r="B136" s="41">
        <f ca="1" t="shared" si="5"/>
        <v>-3</v>
      </c>
    </row>
    <row r="137" spans="1:2" ht="12.75">
      <c r="A137" s="40">
        <f t="shared" si="4"/>
        <v>135</v>
      </c>
      <c r="B137" s="41">
        <f ca="1" t="shared" si="5"/>
        <v>-4</v>
      </c>
    </row>
    <row r="138" spans="1:2" ht="12.75">
      <c r="A138" s="40">
        <f t="shared" si="4"/>
        <v>136</v>
      </c>
      <c r="B138" s="41">
        <f ca="1" t="shared" si="5"/>
        <v>-7</v>
      </c>
    </row>
    <row r="139" spans="1:2" ht="12.75">
      <c r="A139" s="40">
        <f t="shared" si="4"/>
        <v>137</v>
      </c>
      <c r="B139" s="41">
        <f ca="1" t="shared" si="5"/>
        <v>0</v>
      </c>
    </row>
    <row r="140" spans="1:2" ht="12.75">
      <c r="A140" s="40">
        <f t="shared" si="4"/>
        <v>138</v>
      </c>
      <c r="B140" s="41">
        <f ca="1" t="shared" si="5"/>
        <v>1</v>
      </c>
    </row>
    <row r="141" spans="1:2" ht="12.75">
      <c r="A141" s="40">
        <f t="shared" si="4"/>
        <v>139</v>
      </c>
      <c r="B141" s="41">
        <f ca="1" t="shared" si="5"/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H17" sqref="H17"/>
    </sheetView>
  </sheetViews>
  <sheetFormatPr defaultColWidth="9.28125" defaultRowHeight="12.75"/>
  <cols>
    <col min="1" max="1" width="9.28125" style="2" customWidth="1"/>
    <col min="2" max="2" width="11.5742187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C1" s="5"/>
      <c r="D1" s="3"/>
    </row>
    <row r="2" spans="1:5" ht="12.75">
      <c r="A2" s="1" t="s">
        <v>0</v>
      </c>
      <c r="B2" s="21" t="s">
        <v>1</v>
      </c>
      <c r="D2" s="4">
        <v>150</v>
      </c>
      <c r="E2" s="2" t="s">
        <v>20</v>
      </c>
    </row>
    <row r="3" spans="1:5" ht="12.75">
      <c r="A3" s="40">
        <f>$D$11</f>
        <v>0</v>
      </c>
      <c r="B3" s="41">
        <f ca="1">ROUND(($D$2-$D$4)*(1+$D$3)^A3+$D$4+$D$13*NORMSINV(RAND()),$D$14)</f>
        <v>150</v>
      </c>
      <c r="D3" s="12">
        <v>-0.23</v>
      </c>
      <c r="E3" s="2" t="s">
        <v>21</v>
      </c>
    </row>
    <row r="4" spans="1:7" ht="12.75">
      <c r="A4" s="40">
        <f>A3+$D$12</f>
        <v>1</v>
      </c>
      <c r="B4" s="41">
        <f aca="true" ca="1" t="shared" si="0" ref="B4:B22">ROUND(($D$2-$D$4)*(1+$D$3)^A4+$D$4+$D$13*NORMSINV(RAND()),$D$14)</f>
        <v>134</v>
      </c>
      <c r="D4" s="6">
        <v>80</v>
      </c>
      <c r="E4" s="2" t="s">
        <v>43</v>
      </c>
      <c r="F4" s="7"/>
      <c r="G4" s="7"/>
    </row>
    <row r="5" spans="1:7" ht="12.75">
      <c r="A5" s="40">
        <f aca="true" t="shared" si="1" ref="A5:A22">A4+$D$12</f>
        <v>2</v>
      </c>
      <c r="B5" s="41">
        <f ca="1" t="shared" si="0"/>
        <v>121</v>
      </c>
      <c r="D5" s="7"/>
      <c r="E5" s="7"/>
      <c r="F5" s="7"/>
      <c r="G5" s="7"/>
    </row>
    <row r="6" spans="1:5" ht="12.75">
      <c r="A6" s="40">
        <f t="shared" si="1"/>
        <v>3</v>
      </c>
      <c r="B6" s="41">
        <f ca="1" t="shared" si="0"/>
        <v>112</v>
      </c>
      <c r="D6" s="7"/>
      <c r="E6" s="7"/>
    </row>
    <row r="7" spans="1:4" ht="12.75">
      <c r="A7" s="40">
        <f t="shared" si="1"/>
        <v>4</v>
      </c>
      <c r="B7" s="41">
        <f ca="1" t="shared" si="0"/>
        <v>105</v>
      </c>
      <c r="D7" s="7"/>
    </row>
    <row r="8" spans="1:5" ht="12.75">
      <c r="A8" s="40">
        <f t="shared" si="1"/>
        <v>5</v>
      </c>
      <c r="B8" s="41">
        <f ca="1" t="shared" si="0"/>
        <v>99</v>
      </c>
      <c r="D8" s="8">
        <f>COUNT(B3:B103)</f>
        <v>20</v>
      </c>
      <c r="E8" s="2" t="s">
        <v>8</v>
      </c>
    </row>
    <row r="9" spans="1:4" ht="12.75">
      <c r="A9" s="40">
        <f t="shared" si="1"/>
        <v>6</v>
      </c>
      <c r="B9" s="41">
        <f ca="1" t="shared" si="0"/>
        <v>95</v>
      </c>
      <c r="D9" s="7"/>
    </row>
    <row r="10" spans="1:5" ht="12.75">
      <c r="A10" s="40">
        <f t="shared" si="1"/>
        <v>7</v>
      </c>
      <c r="B10" s="41">
        <f ca="1" t="shared" si="0"/>
        <v>91</v>
      </c>
      <c r="D10" s="10"/>
      <c r="E10" s="3"/>
    </row>
    <row r="11" spans="1:5" ht="12.75">
      <c r="A11" s="40">
        <f t="shared" si="1"/>
        <v>8</v>
      </c>
      <c r="B11" s="41">
        <f ca="1" t="shared" si="0"/>
        <v>89</v>
      </c>
      <c r="D11" s="11">
        <v>0</v>
      </c>
      <c r="E11" s="7" t="s">
        <v>9</v>
      </c>
    </row>
    <row r="12" spans="1:5" ht="12.75">
      <c r="A12" s="40">
        <f t="shared" si="1"/>
        <v>9</v>
      </c>
      <c r="B12" s="41">
        <f ca="1" t="shared" si="0"/>
        <v>87</v>
      </c>
      <c r="D12" s="11">
        <v>1</v>
      </c>
      <c r="E12" s="7" t="s">
        <v>10</v>
      </c>
    </row>
    <row r="13" spans="1:5" ht="12.75">
      <c r="A13" s="40">
        <f t="shared" si="1"/>
        <v>10</v>
      </c>
      <c r="B13" s="41">
        <f ca="1" t="shared" si="0"/>
        <v>85</v>
      </c>
      <c r="D13" s="11">
        <v>0.1</v>
      </c>
      <c r="E13" s="7" t="s">
        <v>11</v>
      </c>
    </row>
    <row r="14" spans="1:5" ht="12.75">
      <c r="A14" s="40">
        <f t="shared" si="1"/>
        <v>11</v>
      </c>
      <c r="B14" s="41">
        <f ca="1" t="shared" si="0"/>
        <v>84</v>
      </c>
      <c r="D14" s="11">
        <v>0</v>
      </c>
      <c r="E14" s="7" t="s">
        <v>36</v>
      </c>
    </row>
    <row r="15" spans="1:2" ht="12.75">
      <c r="A15" s="40">
        <f t="shared" si="1"/>
        <v>12</v>
      </c>
      <c r="B15" s="41">
        <f ca="1" t="shared" si="0"/>
        <v>83</v>
      </c>
    </row>
    <row r="16" spans="1:2" ht="12.75">
      <c r="A16" s="40">
        <f t="shared" si="1"/>
        <v>13</v>
      </c>
      <c r="B16" s="41">
        <f ca="1" t="shared" si="0"/>
        <v>82</v>
      </c>
    </row>
    <row r="17" spans="1:2" ht="12.75">
      <c r="A17" s="40">
        <f t="shared" si="1"/>
        <v>14</v>
      </c>
      <c r="B17" s="41">
        <f ca="1" t="shared" si="0"/>
        <v>82</v>
      </c>
    </row>
    <row r="18" spans="1:2" ht="12.75">
      <c r="A18" s="40">
        <f t="shared" si="1"/>
        <v>15</v>
      </c>
      <c r="B18" s="41">
        <f ca="1" t="shared" si="0"/>
        <v>81</v>
      </c>
    </row>
    <row r="19" spans="1:2" ht="12.75">
      <c r="A19" s="40">
        <f t="shared" si="1"/>
        <v>16</v>
      </c>
      <c r="B19" s="41">
        <f ca="1" t="shared" si="0"/>
        <v>81</v>
      </c>
    </row>
    <row r="20" spans="1:2" ht="12.75">
      <c r="A20" s="40">
        <f t="shared" si="1"/>
        <v>17</v>
      </c>
      <c r="B20" s="41">
        <f ca="1" t="shared" si="0"/>
        <v>81</v>
      </c>
    </row>
    <row r="21" spans="1:2" ht="12.75">
      <c r="A21" s="40">
        <f t="shared" si="1"/>
        <v>18</v>
      </c>
      <c r="B21" s="41">
        <f ca="1" t="shared" si="0"/>
        <v>81</v>
      </c>
    </row>
    <row r="22" spans="1:2" ht="12.75">
      <c r="A22" s="40">
        <f t="shared" si="1"/>
        <v>19</v>
      </c>
      <c r="B22" s="41">
        <f ca="1" t="shared" si="0"/>
        <v>81</v>
      </c>
    </row>
    <row r="23" spans="1:2" ht="12.75">
      <c r="A23" s="40"/>
      <c r="B23" s="41"/>
    </row>
    <row r="24" ht="12.75">
      <c r="B24" s="22"/>
    </row>
    <row r="25" ht="12.75">
      <c r="B25" s="22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K12" sqref="K12"/>
    </sheetView>
  </sheetViews>
  <sheetFormatPr defaultColWidth="9.28125" defaultRowHeight="12.75"/>
  <cols>
    <col min="1" max="1" width="9.28125" style="2" customWidth="1"/>
    <col min="2" max="4" width="11.57421875" style="23" customWidth="1"/>
    <col min="5" max="16384" width="9.28125" style="2" customWidth="1"/>
  </cols>
  <sheetData>
    <row r="1" spans="1:6" ht="12.75">
      <c r="A1" s="1" t="s">
        <v>2</v>
      </c>
      <c r="B1" s="21" t="s">
        <v>3</v>
      </c>
      <c r="C1" s="21"/>
      <c r="D1" s="21"/>
      <c r="E1" s="5"/>
      <c r="F1" s="3"/>
    </row>
    <row r="2" spans="1:7" ht="12.75">
      <c r="A2" s="1" t="s">
        <v>0</v>
      </c>
      <c r="B2" s="21" t="s">
        <v>1</v>
      </c>
      <c r="C2" s="21"/>
      <c r="D2" s="21"/>
      <c r="F2" s="4">
        <v>227</v>
      </c>
      <c r="G2" s="2" t="s">
        <v>102</v>
      </c>
    </row>
    <row r="3" spans="1:7" ht="12.75">
      <c r="A3" s="40">
        <f>$F$12</f>
        <v>0</v>
      </c>
      <c r="B3" s="41">
        <f ca="1">ROUND($F$2*(1+$F$3)^A3+$F$4*(1+$F$5)^A3+$F$14*NORMSINV(RAND()),$F$15)</f>
        <v>1335</v>
      </c>
      <c r="C3" s="41">
        <f>$F$2*(1+$F$3)^A3</f>
        <v>227</v>
      </c>
      <c r="D3" s="41">
        <f>$F$4*(1+$F$5)^A3</f>
        <v>1109</v>
      </c>
      <c r="F3" s="12">
        <v>-0.0511</v>
      </c>
      <c r="G3" s="2" t="s">
        <v>103</v>
      </c>
    </row>
    <row r="4" spans="1:9" ht="12.75">
      <c r="A4" s="40">
        <f>A3+$F$13</f>
        <v>1</v>
      </c>
      <c r="B4" s="41">
        <f aca="true" ca="1" t="shared" si="0" ref="B4:B67">ROUND($F$2*(1+$F$3)^A4+$F$4*(1+$F$5)^A4+$F$14*NORMSINV(RAND()),$F$15)</f>
        <v>799</v>
      </c>
      <c r="C4" s="41">
        <f aca="true" t="shared" si="1" ref="C4:C67">$F$2*(1+$F$3)^A4</f>
        <v>215.4003</v>
      </c>
      <c r="D4" s="41">
        <f aca="true" t="shared" si="2" ref="D4:D67">$F$4*(1+$F$5)^A4</f>
        <v>583.3340000000001</v>
      </c>
      <c r="F4" s="6">
        <v>1109</v>
      </c>
      <c r="G4" s="7" t="s">
        <v>104</v>
      </c>
      <c r="H4" s="7"/>
      <c r="I4" s="7"/>
    </row>
    <row r="5" spans="1:9" ht="12.75">
      <c r="A5" s="40">
        <f aca="true" t="shared" si="3" ref="A5:A68">A4+$F$13</f>
        <v>2</v>
      </c>
      <c r="B5" s="41">
        <f ca="1" t="shared" si="0"/>
        <v>509</v>
      </c>
      <c r="C5" s="41">
        <f t="shared" si="1"/>
        <v>204.39334466999998</v>
      </c>
      <c r="D5" s="41">
        <f t="shared" si="2"/>
        <v>306.83368400000006</v>
      </c>
      <c r="F5" s="12">
        <v>-0.474</v>
      </c>
      <c r="G5" s="7" t="s">
        <v>105</v>
      </c>
      <c r="H5" s="7"/>
      <c r="I5" s="7"/>
    </row>
    <row r="6" spans="1:7" ht="12.75">
      <c r="A6" s="40">
        <f t="shared" si="3"/>
        <v>3</v>
      </c>
      <c r="B6" s="41">
        <f ca="1" t="shared" si="0"/>
        <v>357</v>
      </c>
      <c r="C6" s="41">
        <f t="shared" si="1"/>
        <v>193.94884475736296</v>
      </c>
      <c r="D6" s="41">
        <f t="shared" si="2"/>
        <v>161.39451778400002</v>
      </c>
      <c r="F6" s="7"/>
      <c r="G6" s="7"/>
    </row>
    <row r="7" spans="1:7" ht="12.75">
      <c r="A7" s="40">
        <f t="shared" si="3"/>
        <v>4</v>
      </c>
      <c r="B7" s="41">
        <f ca="1" t="shared" si="0"/>
        <v>270</v>
      </c>
      <c r="C7" s="41">
        <f t="shared" si="1"/>
        <v>184.03805879026172</v>
      </c>
      <c r="D7" s="41">
        <f t="shared" si="2"/>
        <v>84.89351635438402</v>
      </c>
      <c r="F7" s="7"/>
      <c r="G7" s="7"/>
    </row>
    <row r="8" spans="1:6" ht="12.75">
      <c r="A8" s="40">
        <f t="shared" si="3"/>
        <v>5</v>
      </c>
      <c r="B8" s="41">
        <f ca="1" t="shared" si="0"/>
        <v>218</v>
      </c>
      <c r="C8" s="41">
        <f t="shared" si="1"/>
        <v>174.63371398607933</v>
      </c>
      <c r="D8" s="41">
        <f t="shared" si="2"/>
        <v>44.65398960240599</v>
      </c>
      <c r="F8" s="7"/>
    </row>
    <row r="9" spans="1:7" ht="12.75">
      <c r="A9" s="40">
        <f t="shared" si="3"/>
        <v>6</v>
      </c>
      <c r="B9" s="41">
        <f ca="1" t="shared" si="0"/>
        <v>188</v>
      </c>
      <c r="C9" s="41">
        <f t="shared" si="1"/>
        <v>165.70993120139067</v>
      </c>
      <c r="D9" s="41">
        <f t="shared" si="2"/>
        <v>23.487998530865557</v>
      </c>
      <c r="F9" s="8">
        <f>COUNT(B3:B103)</f>
        <v>101</v>
      </c>
      <c r="G9" s="2" t="s">
        <v>8</v>
      </c>
    </row>
    <row r="10" spans="1:6" ht="12.75">
      <c r="A10" s="40">
        <f t="shared" si="3"/>
        <v>7</v>
      </c>
      <c r="B10" s="41">
        <f ca="1" t="shared" si="0"/>
        <v>164</v>
      </c>
      <c r="C10" s="41">
        <f t="shared" si="1"/>
        <v>157.2421537169996</v>
      </c>
      <c r="D10" s="41">
        <f t="shared" si="2"/>
        <v>12.354687227235283</v>
      </c>
      <c r="F10" s="7"/>
    </row>
    <row r="11" spans="1:7" ht="12.75">
      <c r="A11" s="40">
        <f t="shared" si="3"/>
        <v>8</v>
      </c>
      <c r="B11" s="41">
        <f ca="1" t="shared" si="0"/>
        <v>155</v>
      </c>
      <c r="C11" s="41">
        <f t="shared" si="1"/>
        <v>149.20707966206092</v>
      </c>
      <c r="D11" s="41">
        <f t="shared" si="2"/>
        <v>6.49856548152576</v>
      </c>
      <c r="F11" s="10"/>
      <c r="G11" s="3"/>
    </row>
    <row r="12" spans="1:7" ht="12.75">
      <c r="A12" s="40">
        <f t="shared" si="3"/>
        <v>9</v>
      </c>
      <c r="B12" s="41">
        <f ca="1" t="shared" si="0"/>
        <v>143</v>
      </c>
      <c r="C12" s="41">
        <f t="shared" si="1"/>
        <v>141.58259789132958</v>
      </c>
      <c r="D12" s="41">
        <f t="shared" si="2"/>
        <v>3.41824544328255</v>
      </c>
      <c r="F12" s="11">
        <v>0</v>
      </c>
      <c r="G12" s="7" t="s">
        <v>9</v>
      </c>
    </row>
    <row r="13" spans="1:7" ht="12.75">
      <c r="A13" s="40">
        <f t="shared" si="3"/>
        <v>10</v>
      </c>
      <c r="B13" s="41">
        <f ca="1" t="shared" si="0"/>
        <v>138</v>
      </c>
      <c r="C13" s="41">
        <f t="shared" si="1"/>
        <v>134.34772713908265</v>
      </c>
      <c r="D13" s="41">
        <f t="shared" si="2"/>
        <v>1.7979971031666213</v>
      </c>
      <c r="F13" s="11">
        <v>1</v>
      </c>
      <c r="G13" s="7" t="s">
        <v>10</v>
      </c>
    </row>
    <row r="14" spans="1:7" ht="12.75">
      <c r="A14" s="40">
        <f t="shared" si="3"/>
        <v>11</v>
      </c>
      <c r="B14" s="41">
        <f ca="1" t="shared" si="0"/>
        <v>125</v>
      </c>
      <c r="C14" s="41">
        <f t="shared" si="1"/>
        <v>127.4825582822755</v>
      </c>
      <c r="D14" s="41">
        <f t="shared" si="2"/>
        <v>0.945746476265643</v>
      </c>
      <c r="F14" s="11">
        <v>2</v>
      </c>
      <c r="G14" s="7" t="s">
        <v>11</v>
      </c>
    </row>
    <row r="15" spans="1:7" ht="12.75">
      <c r="A15" s="40">
        <f t="shared" si="3"/>
        <v>12</v>
      </c>
      <c r="B15" s="41">
        <f ca="1" t="shared" si="0"/>
        <v>126</v>
      </c>
      <c r="C15" s="41">
        <f t="shared" si="1"/>
        <v>120.96819955405122</v>
      </c>
      <c r="D15" s="41">
        <f t="shared" si="2"/>
        <v>0.49746264651572825</v>
      </c>
      <c r="F15" s="11">
        <v>0</v>
      </c>
      <c r="G15" s="7" t="s">
        <v>36</v>
      </c>
    </row>
    <row r="16" spans="1:4" ht="12.75">
      <c r="A16" s="40">
        <f t="shared" si="3"/>
        <v>13</v>
      </c>
      <c r="B16" s="41">
        <f ca="1" t="shared" si="0"/>
        <v>113</v>
      </c>
      <c r="C16" s="41">
        <f t="shared" si="1"/>
        <v>114.7867245568392</v>
      </c>
      <c r="D16" s="41">
        <f t="shared" si="2"/>
        <v>0.26166535206727304</v>
      </c>
    </row>
    <row r="17" spans="1:4" ht="12.75">
      <c r="A17" s="40">
        <f t="shared" si="3"/>
        <v>14</v>
      </c>
      <c r="B17" s="41">
        <f ca="1" t="shared" si="0"/>
        <v>107</v>
      </c>
      <c r="C17" s="41">
        <f t="shared" si="1"/>
        <v>108.92112293198471</v>
      </c>
      <c r="D17" s="41">
        <f t="shared" si="2"/>
        <v>0.13763597518738566</v>
      </c>
    </row>
    <row r="18" spans="1:4" ht="12.75">
      <c r="A18" s="40">
        <f t="shared" si="3"/>
        <v>15</v>
      </c>
      <c r="B18" s="41">
        <f ca="1" t="shared" si="0"/>
        <v>102</v>
      </c>
      <c r="C18" s="41">
        <f t="shared" si="1"/>
        <v>103.3552535501603</v>
      </c>
      <c r="D18" s="41">
        <f t="shared" si="2"/>
        <v>0.07239652294856486</v>
      </c>
    </row>
    <row r="19" spans="1:4" ht="12.75">
      <c r="A19" s="40">
        <f t="shared" si="3"/>
        <v>16</v>
      </c>
      <c r="B19" s="41">
        <f ca="1" t="shared" si="0"/>
        <v>99</v>
      </c>
      <c r="C19" s="41">
        <f t="shared" si="1"/>
        <v>98.0738000937471</v>
      </c>
      <c r="D19" s="41">
        <f t="shared" si="2"/>
        <v>0.03808057107094512</v>
      </c>
    </row>
    <row r="20" spans="1:4" ht="12.75">
      <c r="A20" s="40">
        <f t="shared" si="3"/>
        <v>17</v>
      </c>
      <c r="B20" s="41">
        <f ca="1" t="shared" si="0"/>
        <v>93</v>
      </c>
      <c r="C20" s="41">
        <f t="shared" si="1"/>
        <v>93.06222890895663</v>
      </c>
      <c r="D20" s="41">
        <f t="shared" si="2"/>
        <v>0.020030380383317135</v>
      </c>
    </row>
    <row r="21" spans="1:4" ht="12.75">
      <c r="A21" s="40">
        <f t="shared" si="3"/>
        <v>18</v>
      </c>
      <c r="B21" s="41">
        <f ca="1" t="shared" si="0"/>
        <v>91</v>
      </c>
      <c r="C21" s="41">
        <f t="shared" si="1"/>
        <v>88.30674901170893</v>
      </c>
      <c r="D21" s="41">
        <f t="shared" si="2"/>
        <v>0.010535980081624813</v>
      </c>
    </row>
    <row r="22" spans="1:4" ht="12.75">
      <c r="A22" s="40">
        <f t="shared" si="3"/>
        <v>19</v>
      </c>
      <c r="B22" s="41">
        <f ca="1" t="shared" si="0"/>
        <v>84</v>
      </c>
      <c r="C22" s="41">
        <f t="shared" si="1"/>
        <v>83.7942741372106</v>
      </c>
      <c r="D22" s="41">
        <f t="shared" si="2"/>
        <v>0.005541925522934652</v>
      </c>
    </row>
    <row r="23" spans="1:4" ht="12.75">
      <c r="A23" s="40">
        <f t="shared" si="3"/>
        <v>20</v>
      </c>
      <c r="B23" s="41">
        <f ca="1" t="shared" si="0"/>
        <v>79</v>
      </c>
      <c r="C23" s="41">
        <f t="shared" si="1"/>
        <v>79.51238672879913</v>
      </c>
      <c r="D23" s="41">
        <f t="shared" si="2"/>
        <v>0.002915052825063627</v>
      </c>
    </row>
    <row r="24" spans="1:4" ht="12.75">
      <c r="A24" s="40">
        <f t="shared" si="3"/>
        <v>21</v>
      </c>
      <c r="B24" s="41">
        <f ca="1" t="shared" si="0"/>
        <v>74</v>
      </c>
      <c r="C24" s="41">
        <f t="shared" si="1"/>
        <v>75.4493037669575</v>
      </c>
      <c r="D24" s="41">
        <f t="shared" si="2"/>
        <v>0.0015333177859834677</v>
      </c>
    </row>
    <row r="25" spans="1:4" ht="12.75">
      <c r="A25" s="40">
        <f t="shared" si="3"/>
        <v>22</v>
      </c>
      <c r="B25" s="41">
        <f ca="1" t="shared" si="0"/>
        <v>69</v>
      </c>
      <c r="C25" s="41">
        <f t="shared" si="1"/>
        <v>71.59384434446596</v>
      </c>
      <c r="D25" s="41">
        <f t="shared" si="2"/>
        <v>0.0008065251554273042</v>
      </c>
    </row>
    <row r="26" spans="1:4" ht="12.75">
      <c r="A26" s="40">
        <f t="shared" si="3"/>
        <v>23</v>
      </c>
      <c r="B26" s="41">
        <f ca="1" t="shared" si="0"/>
        <v>70</v>
      </c>
      <c r="C26" s="41">
        <f t="shared" si="1"/>
        <v>67.93539889846376</v>
      </c>
      <c r="D26" s="41">
        <f t="shared" si="2"/>
        <v>0.000424232231754762</v>
      </c>
    </row>
    <row r="27" spans="1:4" ht="12.75">
      <c r="A27" s="40">
        <f t="shared" si="3"/>
        <v>24</v>
      </c>
      <c r="B27" s="41">
        <f ca="1" t="shared" si="0"/>
        <v>62</v>
      </c>
      <c r="C27" s="41">
        <f t="shared" si="1"/>
        <v>64.46390001475226</v>
      </c>
      <c r="D27" s="41">
        <f t="shared" si="2"/>
        <v>0.00022314615390300486</v>
      </c>
    </row>
    <row r="28" spans="1:4" ht="12.75">
      <c r="A28" s="40">
        <f t="shared" si="3"/>
        <v>25</v>
      </c>
      <c r="B28" s="41">
        <f ca="1" t="shared" si="0"/>
        <v>61</v>
      </c>
      <c r="C28" s="41">
        <f t="shared" si="1"/>
        <v>61.169794723998415</v>
      </c>
      <c r="D28" s="41">
        <f t="shared" si="2"/>
        <v>0.00011737487695298057</v>
      </c>
    </row>
    <row r="29" spans="1:4" ht="12.75">
      <c r="A29" s="40">
        <f t="shared" si="3"/>
        <v>26</v>
      </c>
      <c r="B29" s="41">
        <f ca="1" t="shared" si="0"/>
        <v>55</v>
      </c>
      <c r="C29" s="41">
        <f t="shared" si="1"/>
        <v>58.04401821360209</v>
      </c>
      <c r="D29" s="41">
        <f t="shared" si="2"/>
        <v>6.173918527726777E-05</v>
      </c>
    </row>
    <row r="30" spans="1:4" ht="12.75">
      <c r="A30" s="40">
        <f t="shared" si="3"/>
        <v>27</v>
      </c>
      <c r="B30" s="41">
        <f ca="1" t="shared" si="0"/>
        <v>54</v>
      </c>
      <c r="C30" s="41">
        <f t="shared" si="1"/>
        <v>55.077968882887006</v>
      </c>
      <c r="D30" s="41">
        <f t="shared" si="2"/>
        <v>3.2474811455842855E-05</v>
      </c>
    </row>
    <row r="31" spans="1:4" ht="12.75">
      <c r="A31" s="40">
        <f t="shared" si="3"/>
        <v>28</v>
      </c>
      <c r="B31" s="41">
        <f ca="1" t="shared" si="0"/>
        <v>53</v>
      </c>
      <c r="C31" s="41">
        <f t="shared" si="1"/>
        <v>52.26348467297149</v>
      </c>
      <c r="D31" s="41">
        <f t="shared" si="2"/>
        <v>1.7081750825773345E-05</v>
      </c>
    </row>
    <row r="32" spans="1:4" ht="12.75">
      <c r="A32" s="40">
        <f t="shared" si="3"/>
        <v>29</v>
      </c>
      <c r="B32" s="41">
        <f ca="1" t="shared" si="0"/>
        <v>52</v>
      </c>
      <c r="C32" s="41">
        <f t="shared" si="1"/>
        <v>49.59282060618264</v>
      </c>
      <c r="D32" s="41">
        <f t="shared" si="2"/>
        <v>8.98500093435678E-06</v>
      </c>
    </row>
    <row r="33" spans="1:4" ht="12.75">
      <c r="A33" s="40">
        <f t="shared" si="3"/>
        <v>30</v>
      </c>
      <c r="B33" s="41">
        <f ca="1" t="shared" si="0"/>
        <v>45</v>
      </c>
      <c r="C33" s="41">
        <f t="shared" si="1"/>
        <v>47.058627473206705</v>
      </c>
      <c r="D33" s="41">
        <f t="shared" si="2"/>
        <v>4.7261104914716665E-06</v>
      </c>
    </row>
    <row r="34" spans="1:4" ht="12.75">
      <c r="A34" s="40">
        <f t="shared" si="3"/>
        <v>31</v>
      </c>
      <c r="B34" s="41">
        <f ca="1" t="shared" si="0"/>
        <v>44</v>
      </c>
      <c r="C34" s="41">
        <f t="shared" si="1"/>
        <v>44.65393160932584</v>
      </c>
      <c r="D34" s="41">
        <f t="shared" si="2"/>
        <v>2.485934118514096E-06</v>
      </c>
    </row>
    <row r="35" spans="1:4" ht="12.75">
      <c r="A35" s="40">
        <f t="shared" si="3"/>
        <v>32</v>
      </c>
      <c r="B35" s="41">
        <f ca="1" t="shared" si="0"/>
        <v>44</v>
      </c>
      <c r="C35" s="41">
        <f t="shared" si="1"/>
        <v>42.37211570408929</v>
      </c>
      <c r="D35" s="41">
        <f t="shared" si="2"/>
        <v>1.307601346338415E-06</v>
      </c>
    </row>
    <row r="36" spans="1:4" ht="12.75">
      <c r="A36" s="40">
        <f t="shared" si="3"/>
        <v>33</v>
      </c>
      <c r="B36" s="41">
        <f ca="1" t="shared" si="0"/>
        <v>41</v>
      </c>
      <c r="C36" s="41">
        <f t="shared" si="1"/>
        <v>40.20690059161033</v>
      </c>
      <c r="D36" s="41">
        <f t="shared" si="2"/>
        <v>6.877983081740063E-07</v>
      </c>
    </row>
    <row r="37" spans="1:4" ht="12.75">
      <c r="A37" s="40">
        <f t="shared" si="3"/>
        <v>34</v>
      </c>
      <c r="B37" s="41">
        <f ca="1" t="shared" si="0"/>
        <v>38</v>
      </c>
      <c r="C37" s="41">
        <f t="shared" si="1"/>
        <v>38.15232797137904</v>
      </c>
      <c r="D37" s="41">
        <f t="shared" si="2"/>
        <v>3.6178191009952737E-07</v>
      </c>
    </row>
    <row r="38" spans="1:4" ht="12.75">
      <c r="A38" s="40">
        <f t="shared" si="3"/>
        <v>35</v>
      </c>
      <c r="B38" s="41">
        <f ca="1" t="shared" si="0"/>
        <v>37</v>
      </c>
      <c r="C38" s="41">
        <f t="shared" si="1"/>
        <v>36.20274401204156</v>
      </c>
      <c r="D38" s="41">
        <f t="shared" si="2"/>
        <v>1.902972847123514E-07</v>
      </c>
    </row>
    <row r="39" spans="1:4" ht="12.75">
      <c r="A39" s="40">
        <f t="shared" si="3"/>
        <v>36</v>
      </c>
      <c r="B39" s="41">
        <f ca="1" t="shared" si="0"/>
        <v>34</v>
      </c>
      <c r="C39" s="41">
        <f t="shared" si="1"/>
        <v>34.35278379302624</v>
      </c>
      <c r="D39" s="41">
        <f t="shared" si="2"/>
        <v>1.0009637175869684E-07</v>
      </c>
    </row>
    <row r="40" spans="1:4" ht="12.75">
      <c r="A40" s="40">
        <f t="shared" si="3"/>
        <v>37</v>
      </c>
      <c r="B40" s="41">
        <f ca="1" t="shared" si="0"/>
        <v>32</v>
      </c>
      <c r="C40" s="41">
        <f t="shared" si="1"/>
        <v>32.5973565412026</v>
      </c>
      <c r="D40" s="41">
        <f t="shared" si="2"/>
        <v>5.2650691545074546E-08</v>
      </c>
    </row>
    <row r="41" spans="1:4" ht="12.75">
      <c r="A41" s="40">
        <f t="shared" si="3"/>
        <v>38</v>
      </c>
      <c r="B41" s="41">
        <f ca="1" t="shared" si="0"/>
        <v>32</v>
      </c>
      <c r="C41" s="41">
        <f t="shared" si="1"/>
        <v>30.931631621947144</v>
      </c>
      <c r="D41" s="41">
        <f t="shared" si="2"/>
        <v>2.7694263752709212E-08</v>
      </c>
    </row>
    <row r="42" spans="1:4" ht="12.75">
      <c r="A42" s="40">
        <f t="shared" si="3"/>
        <v>39</v>
      </c>
      <c r="B42" s="41">
        <f ca="1" t="shared" si="0"/>
        <v>29</v>
      </c>
      <c r="C42" s="41">
        <f t="shared" si="1"/>
        <v>29.351025246065646</v>
      </c>
      <c r="D42" s="41">
        <f t="shared" si="2"/>
        <v>1.4567182733925045E-08</v>
      </c>
    </row>
    <row r="43" spans="1:4" ht="12.75">
      <c r="A43" s="40">
        <f t="shared" si="3"/>
        <v>40</v>
      </c>
      <c r="B43" s="41">
        <f ca="1" t="shared" si="0"/>
        <v>28</v>
      </c>
      <c r="C43" s="41">
        <f t="shared" si="1"/>
        <v>27.851187855991686</v>
      </c>
      <c r="D43" s="41">
        <f t="shared" si="2"/>
        <v>7.662338118044576E-09</v>
      </c>
    </row>
    <row r="44" spans="1:4" ht="12.75">
      <c r="A44" s="40">
        <f t="shared" si="3"/>
        <v>41</v>
      </c>
      <c r="B44" s="41">
        <f ca="1" t="shared" si="0"/>
        <v>29</v>
      </c>
      <c r="C44" s="41">
        <f t="shared" si="1"/>
        <v>26.42799215655051</v>
      </c>
      <c r="D44" s="41">
        <f t="shared" si="2"/>
        <v>4.030389850091447E-09</v>
      </c>
    </row>
    <row r="45" spans="1:4" ht="12.75">
      <c r="A45" s="40">
        <f t="shared" si="3"/>
        <v>42</v>
      </c>
      <c r="B45" s="41">
        <f ca="1" t="shared" si="0"/>
        <v>24</v>
      </c>
      <c r="C45" s="41">
        <f t="shared" si="1"/>
        <v>25.07752175735078</v>
      </c>
      <c r="D45" s="41">
        <f t="shared" si="2"/>
        <v>2.119985061148101E-09</v>
      </c>
    </row>
    <row r="46" spans="1:4" ht="12.75">
      <c r="A46" s="40">
        <f t="shared" si="3"/>
        <v>43</v>
      </c>
      <c r="B46" s="41">
        <f ca="1" t="shared" si="0"/>
        <v>25</v>
      </c>
      <c r="C46" s="41">
        <f t="shared" si="1"/>
        <v>23.79606039555015</v>
      </c>
      <c r="D46" s="41">
        <f t="shared" si="2"/>
        <v>1.1151121421639013E-09</v>
      </c>
    </row>
    <row r="47" spans="1:4" ht="12.75">
      <c r="A47" s="40">
        <f t="shared" si="3"/>
        <v>44</v>
      </c>
      <c r="B47" s="41">
        <f ca="1" t="shared" si="0"/>
        <v>22</v>
      </c>
      <c r="C47" s="41">
        <f t="shared" si="1"/>
        <v>22.580081709337538</v>
      </c>
      <c r="D47" s="41">
        <f t="shared" si="2"/>
        <v>5.865489867782121E-10</v>
      </c>
    </row>
    <row r="48" spans="1:4" ht="12.75">
      <c r="A48" s="40">
        <f t="shared" si="3"/>
        <v>45</v>
      </c>
      <c r="B48" s="41">
        <f ca="1" t="shared" si="0"/>
        <v>23</v>
      </c>
      <c r="C48" s="41">
        <f t="shared" si="1"/>
        <v>21.42623953399039</v>
      </c>
      <c r="D48" s="41">
        <f t="shared" si="2"/>
        <v>3.085247670453396E-10</v>
      </c>
    </row>
    <row r="49" spans="1:4" ht="12.75">
      <c r="A49" s="40">
        <f t="shared" si="3"/>
        <v>46</v>
      </c>
      <c r="B49" s="41">
        <f ca="1" t="shared" si="0"/>
        <v>22</v>
      </c>
      <c r="C49" s="41">
        <f t="shared" si="1"/>
        <v>20.331358693803477</v>
      </c>
      <c r="D49" s="41">
        <f t="shared" si="2"/>
        <v>1.6228402746584864E-10</v>
      </c>
    </row>
    <row r="50" spans="1:4" ht="12.75">
      <c r="A50" s="40">
        <f t="shared" si="3"/>
        <v>47</v>
      </c>
      <c r="B50" s="41">
        <f ca="1" t="shared" si="0"/>
        <v>16</v>
      </c>
      <c r="C50" s="41">
        <f t="shared" si="1"/>
        <v>19.29242626455012</v>
      </c>
      <c r="D50" s="41">
        <f t="shared" si="2"/>
        <v>8.536139844703638E-11</v>
      </c>
    </row>
    <row r="51" spans="1:4" ht="12.75">
      <c r="A51" s="40">
        <f t="shared" si="3"/>
        <v>48</v>
      </c>
      <c r="B51" s="41">
        <f ca="1" t="shared" si="0"/>
        <v>16</v>
      </c>
      <c r="C51" s="41">
        <f t="shared" si="1"/>
        <v>18.306583282431607</v>
      </c>
      <c r="D51" s="41">
        <f t="shared" si="2"/>
        <v>4.4900095583141146E-11</v>
      </c>
    </row>
    <row r="52" spans="1:4" ht="12.75">
      <c r="A52" s="40">
        <f t="shared" si="3"/>
        <v>49</v>
      </c>
      <c r="B52" s="41">
        <f ca="1" t="shared" si="0"/>
        <v>17</v>
      </c>
      <c r="C52" s="41">
        <f t="shared" si="1"/>
        <v>17.371116876699354</v>
      </c>
      <c r="D52" s="41">
        <f t="shared" si="2"/>
        <v>2.3617450276732246E-11</v>
      </c>
    </row>
    <row r="53" spans="1:4" ht="12.75">
      <c r="A53" s="40">
        <f t="shared" si="3"/>
        <v>50</v>
      </c>
      <c r="B53" s="41">
        <f ca="1" t="shared" si="0"/>
        <v>13</v>
      </c>
      <c r="C53" s="41">
        <f t="shared" si="1"/>
        <v>16.48345280430002</v>
      </c>
      <c r="D53" s="41">
        <f t="shared" si="2"/>
        <v>1.2422778845561162E-11</v>
      </c>
    </row>
    <row r="54" spans="1:4" ht="12.75">
      <c r="A54" s="40">
        <f t="shared" si="3"/>
        <v>51</v>
      </c>
      <c r="B54" s="41">
        <f ca="1" t="shared" si="0"/>
        <v>15</v>
      </c>
      <c r="C54" s="41">
        <f t="shared" si="1"/>
        <v>15.641148366000284</v>
      </c>
      <c r="D54" s="41">
        <f t="shared" si="2"/>
        <v>6.534381672765171E-12</v>
      </c>
    </row>
    <row r="55" spans="1:4" ht="12.75">
      <c r="A55" s="40">
        <f t="shared" si="3"/>
        <v>52</v>
      </c>
      <c r="B55" s="41">
        <f ca="1" t="shared" si="0"/>
        <v>16</v>
      </c>
      <c r="C55" s="41">
        <f t="shared" si="1"/>
        <v>14.841885684497669</v>
      </c>
      <c r="D55" s="41">
        <f t="shared" si="2"/>
        <v>3.4370847598744803E-12</v>
      </c>
    </row>
    <row r="56" spans="1:4" ht="12.75">
      <c r="A56" s="40">
        <f t="shared" si="3"/>
        <v>53</v>
      </c>
      <c r="B56" s="41">
        <f ca="1" t="shared" si="0"/>
        <v>16</v>
      </c>
      <c r="C56" s="41">
        <f t="shared" si="1"/>
        <v>14.083465326019835</v>
      </c>
      <c r="D56" s="41">
        <f t="shared" si="2"/>
        <v>1.8079065836939768E-12</v>
      </c>
    </row>
    <row r="57" spans="1:4" ht="12.75">
      <c r="A57" s="40">
        <f t="shared" si="3"/>
        <v>54</v>
      </c>
      <c r="B57" s="41">
        <f ca="1" t="shared" si="0"/>
        <v>18</v>
      </c>
      <c r="C57" s="41">
        <f t="shared" si="1"/>
        <v>13.363800247860222</v>
      </c>
      <c r="D57" s="41">
        <f t="shared" si="2"/>
        <v>9.50958863023032E-13</v>
      </c>
    </row>
    <row r="58" spans="1:4" ht="12.75">
      <c r="A58" s="40">
        <f t="shared" si="3"/>
        <v>55</v>
      </c>
      <c r="B58" s="41">
        <f ca="1" t="shared" si="0"/>
        <v>17</v>
      </c>
      <c r="C58" s="41">
        <f t="shared" si="1"/>
        <v>12.680910055194566</v>
      </c>
      <c r="D58" s="41">
        <f t="shared" si="2"/>
        <v>5.002043619501147E-13</v>
      </c>
    </row>
    <row r="59" spans="1:4" ht="12.75">
      <c r="A59" s="40">
        <f t="shared" si="3"/>
        <v>56</v>
      </c>
      <c r="B59" s="41">
        <f ca="1" t="shared" si="0"/>
        <v>8</v>
      </c>
      <c r="C59" s="41">
        <f t="shared" si="1"/>
        <v>12.03291555137412</v>
      </c>
      <c r="D59" s="41">
        <f t="shared" si="2"/>
        <v>2.6310749438576044E-13</v>
      </c>
    </row>
    <row r="60" spans="1:4" ht="12.75">
      <c r="A60" s="40">
        <f t="shared" si="3"/>
        <v>57</v>
      </c>
      <c r="B60" s="41">
        <f ca="1" t="shared" si="0"/>
        <v>11</v>
      </c>
      <c r="C60" s="41">
        <f t="shared" si="1"/>
        <v>11.418033566698904</v>
      </c>
      <c r="D60" s="41">
        <f t="shared" si="2"/>
        <v>1.3839454204691E-13</v>
      </c>
    </row>
    <row r="61" spans="1:4" ht="12.75">
      <c r="A61" s="40">
        <f t="shared" si="3"/>
        <v>58</v>
      </c>
      <c r="B61" s="41">
        <f ca="1" t="shared" si="0"/>
        <v>8</v>
      </c>
      <c r="C61" s="41">
        <f t="shared" si="1"/>
        <v>10.83457205144059</v>
      </c>
      <c r="D61" s="41">
        <f t="shared" si="2"/>
        <v>7.279552911667465E-14</v>
      </c>
    </row>
    <row r="62" spans="1:4" ht="12.75">
      <c r="A62" s="40">
        <f t="shared" si="3"/>
        <v>59</v>
      </c>
      <c r="B62" s="41">
        <f ca="1" t="shared" si="0"/>
        <v>8</v>
      </c>
      <c r="C62" s="41">
        <f t="shared" si="1"/>
        <v>10.280925419611973</v>
      </c>
      <c r="D62" s="41">
        <f t="shared" si="2"/>
        <v>3.829044831537088E-14</v>
      </c>
    </row>
    <row r="63" spans="1:4" ht="12.75">
      <c r="A63" s="40">
        <f t="shared" si="3"/>
        <v>60</v>
      </c>
      <c r="B63" s="41">
        <f ca="1" t="shared" si="0"/>
        <v>10</v>
      </c>
      <c r="C63" s="41">
        <f t="shared" si="1"/>
        <v>9.7555701306698</v>
      </c>
      <c r="D63" s="41">
        <f t="shared" si="2"/>
        <v>2.0140775813885084E-14</v>
      </c>
    </row>
    <row r="64" spans="1:4" ht="12.75">
      <c r="A64" s="40">
        <f t="shared" si="3"/>
        <v>61</v>
      </c>
      <c r="B64" s="41">
        <f ca="1" t="shared" si="0"/>
        <v>13</v>
      </c>
      <c r="C64" s="41">
        <f t="shared" si="1"/>
        <v>9.257060496992574</v>
      </c>
      <c r="D64" s="41">
        <f t="shared" si="2"/>
        <v>1.0594048078103555E-14</v>
      </c>
    </row>
    <row r="65" spans="1:4" ht="12.75">
      <c r="A65" s="40">
        <f t="shared" si="3"/>
        <v>62</v>
      </c>
      <c r="B65" s="41">
        <f ca="1" t="shared" si="0"/>
        <v>11</v>
      </c>
      <c r="C65" s="41">
        <f t="shared" si="1"/>
        <v>8.784024705596254</v>
      </c>
      <c r="D65" s="41">
        <f t="shared" si="2"/>
        <v>5.57246928908247E-15</v>
      </c>
    </row>
    <row r="66" spans="1:4" ht="12.75">
      <c r="A66" s="40">
        <f t="shared" si="3"/>
        <v>63</v>
      </c>
      <c r="B66" s="41">
        <f ca="1" t="shared" si="0"/>
        <v>7</v>
      </c>
      <c r="C66" s="41">
        <f t="shared" si="1"/>
        <v>8.335161043140284</v>
      </c>
      <c r="D66" s="41">
        <f t="shared" si="2"/>
        <v>2.9311188460573793E-15</v>
      </c>
    </row>
    <row r="67" spans="1:4" ht="12.75">
      <c r="A67" s="40">
        <f t="shared" si="3"/>
        <v>64</v>
      </c>
      <c r="B67" s="41">
        <f ca="1" t="shared" si="0"/>
        <v>7</v>
      </c>
      <c r="C67" s="41">
        <f t="shared" si="1"/>
        <v>7.909234313835816</v>
      </c>
      <c r="D67" s="41">
        <f t="shared" si="2"/>
        <v>1.5417685130261817E-15</v>
      </c>
    </row>
    <row r="68" spans="1:4" ht="12.75">
      <c r="A68" s="40">
        <f t="shared" si="3"/>
        <v>65</v>
      </c>
      <c r="B68" s="41">
        <f aca="true" ca="1" t="shared" si="4" ref="B68:B131">ROUND($F$2*(1+$F$3)^A68+$F$4*(1+$F$5)^A68+$F$14*NORMSINV(RAND()),$F$15)</f>
        <v>3</v>
      </c>
      <c r="C68" s="41">
        <f aca="true" t="shared" si="5" ref="C68:C131">$F$2*(1+$F$3)^A68</f>
        <v>7.505072440398806</v>
      </c>
      <c r="D68" s="41">
        <f aca="true" t="shared" si="6" ref="D68:D131">$F$4*(1+$F$5)^A68</f>
        <v>8.109702378517716E-16</v>
      </c>
    </row>
    <row r="69" spans="1:4" ht="12.75">
      <c r="A69" s="40">
        <f aca="true" t="shared" si="7" ref="A69:A132">A68+$F$13</f>
        <v>66</v>
      </c>
      <c r="B69" s="41">
        <f ca="1" t="shared" si="4"/>
        <v>7</v>
      </c>
      <c r="C69" s="41">
        <f t="shared" si="5"/>
        <v>7.121563238694426</v>
      </c>
      <c r="D69" s="41">
        <f t="shared" si="6"/>
        <v>4.2657034511003193E-16</v>
      </c>
    </row>
    <row r="70" spans="1:4" ht="12.75">
      <c r="A70" s="40">
        <f t="shared" si="7"/>
        <v>67</v>
      </c>
      <c r="B70" s="41">
        <f ca="1" t="shared" si="4"/>
        <v>9</v>
      </c>
      <c r="C70" s="41">
        <f t="shared" si="5"/>
        <v>6.75765135719714</v>
      </c>
      <c r="D70" s="41">
        <f t="shared" si="6"/>
        <v>2.2437600152787684E-16</v>
      </c>
    </row>
    <row r="71" spans="1:4" ht="12.75">
      <c r="A71" s="40">
        <f t="shared" si="7"/>
        <v>68</v>
      </c>
      <c r="B71" s="41">
        <f ca="1" t="shared" si="4"/>
        <v>7</v>
      </c>
      <c r="C71" s="41">
        <f t="shared" si="5"/>
        <v>6.412335372844366</v>
      </c>
      <c r="D71" s="41">
        <f t="shared" si="6"/>
        <v>1.1802177680366323E-16</v>
      </c>
    </row>
    <row r="72" spans="1:4" ht="12.75">
      <c r="A72" s="40">
        <f t="shared" si="7"/>
        <v>69</v>
      </c>
      <c r="B72" s="41">
        <f ca="1" t="shared" si="4"/>
        <v>10</v>
      </c>
      <c r="C72" s="41">
        <f t="shared" si="5"/>
        <v>6.084665035292018</v>
      </c>
      <c r="D72" s="41">
        <f t="shared" si="6"/>
        <v>6.207945459872685E-17</v>
      </c>
    </row>
    <row r="73" spans="1:4" ht="12.75">
      <c r="A73" s="40">
        <f t="shared" si="7"/>
        <v>70</v>
      </c>
      <c r="B73" s="41">
        <f ca="1" t="shared" si="4"/>
        <v>3</v>
      </c>
      <c r="C73" s="41">
        <f t="shared" si="5"/>
        <v>5.773738651988596</v>
      </c>
      <c r="D73" s="41">
        <f t="shared" si="6"/>
        <v>3.2653793118930325E-17</v>
      </c>
    </row>
    <row r="74" spans="1:4" ht="12.75">
      <c r="A74" s="40">
        <f t="shared" si="7"/>
        <v>71</v>
      </c>
      <c r="B74" s="41">
        <f ca="1" t="shared" si="4"/>
        <v>7</v>
      </c>
      <c r="C74" s="41">
        <f t="shared" si="5"/>
        <v>5.478700606871978</v>
      </c>
      <c r="D74" s="41">
        <f t="shared" si="6"/>
        <v>1.7175895180557352E-17</v>
      </c>
    </row>
    <row r="75" spans="1:4" ht="12.75">
      <c r="A75" s="40">
        <f t="shared" si="7"/>
        <v>72</v>
      </c>
      <c r="B75" s="41">
        <f ca="1" t="shared" si="4"/>
        <v>5</v>
      </c>
      <c r="C75" s="41">
        <f t="shared" si="5"/>
        <v>5.198739005860821</v>
      </c>
      <c r="D75" s="41">
        <f t="shared" si="6"/>
        <v>9.03452086497317E-18</v>
      </c>
    </row>
    <row r="76" spans="1:4" ht="12.75">
      <c r="A76" s="40">
        <f t="shared" si="7"/>
        <v>73</v>
      </c>
      <c r="B76" s="41">
        <f ca="1" t="shared" si="4"/>
        <v>4</v>
      </c>
      <c r="C76" s="41">
        <f t="shared" si="5"/>
        <v>4.933083442661332</v>
      </c>
      <c r="D76" s="41">
        <f t="shared" si="6"/>
        <v>4.752157974975887E-18</v>
      </c>
    </row>
    <row r="77" spans="1:4" ht="12.75">
      <c r="A77" s="40">
        <f t="shared" si="7"/>
        <v>74</v>
      </c>
      <c r="B77" s="41">
        <f ca="1" t="shared" si="4"/>
        <v>4</v>
      </c>
      <c r="C77" s="41">
        <f t="shared" si="5"/>
        <v>4.681002878741339</v>
      </c>
      <c r="D77" s="41">
        <f t="shared" si="6"/>
        <v>2.499635094837317E-18</v>
      </c>
    </row>
    <row r="78" spans="1:4" ht="12.75">
      <c r="A78" s="40">
        <f t="shared" si="7"/>
        <v>75</v>
      </c>
      <c r="B78" s="41">
        <f ca="1" t="shared" si="4"/>
        <v>2</v>
      </c>
      <c r="C78" s="41">
        <f t="shared" si="5"/>
        <v>4.441803631637655</v>
      </c>
      <c r="D78" s="41">
        <f t="shared" si="6"/>
        <v>1.3148080598844288E-18</v>
      </c>
    </row>
    <row r="79" spans="1:4" ht="12.75">
      <c r="A79" s="40">
        <f t="shared" si="7"/>
        <v>76</v>
      </c>
      <c r="B79" s="41">
        <f ca="1" t="shared" si="4"/>
        <v>12</v>
      </c>
      <c r="C79" s="41">
        <f t="shared" si="5"/>
        <v>4.214827466060971</v>
      </c>
      <c r="D79" s="41">
        <f t="shared" si="6"/>
        <v>6.915890394992096E-19</v>
      </c>
    </row>
    <row r="80" spans="1:4" ht="12.75">
      <c r="A80" s="40">
        <f t="shared" si="7"/>
        <v>77</v>
      </c>
      <c r="B80" s="41">
        <f ca="1" t="shared" si="4"/>
        <v>5</v>
      </c>
      <c r="C80" s="41">
        <f t="shared" si="5"/>
        <v>3.9994497825452555</v>
      </c>
      <c r="D80" s="41">
        <f t="shared" si="6"/>
        <v>3.6377583477658427E-19</v>
      </c>
    </row>
    <row r="81" spans="1:4" ht="12.75">
      <c r="A81" s="40">
        <f t="shared" si="7"/>
        <v>78</v>
      </c>
      <c r="B81" s="41">
        <f ca="1" t="shared" si="4"/>
        <v>5</v>
      </c>
      <c r="C81" s="41">
        <f t="shared" si="5"/>
        <v>3.7950778986571927</v>
      </c>
      <c r="D81" s="41">
        <f t="shared" si="6"/>
        <v>1.9134608909248337E-19</v>
      </c>
    </row>
    <row r="82" spans="1:4" ht="12.75">
      <c r="A82" s="40">
        <f t="shared" si="7"/>
        <v>79</v>
      </c>
      <c r="B82" s="41">
        <f ca="1" t="shared" si="4"/>
        <v>4</v>
      </c>
      <c r="C82" s="41">
        <f t="shared" si="5"/>
        <v>3.60114941803581</v>
      </c>
      <c r="D82" s="41">
        <f t="shared" si="6"/>
        <v>1.0064804286264624E-19</v>
      </c>
    </row>
    <row r="83" spans="1:4" ht="12.75">
      <c r="A83" s="40">
        <f t="shared" si="7"/>
        <v>80</v>
      </c>
      <c r="B83" s="41">
        <f ca="1" t="shared" si="4"/>
        <v>6</v>
      </c>
      <c r="C83" s="41">
        <f t="shared" si="5"/>
        <v>3.41713068277418</v>
      </c>
      <c r="D83" s="41">
        <f t="shared" si="6"/>
        <v>5.2940870545751934E-20</v>
      </c>
    </row>
    <row r="84" spans="1:4" ht="12.75">
      <c r="A84" s="40">
        <f t="shared" si="7"/>
        <v>81</v>
      </c>
      <c r="B84" s="41">
        <f ca="1" t="shared" si="4"/>
        <v>0</v>
      </c>
      <c r="C84" s="41">
        <f t="shared" si="5"/>
        <v>3.242515304884419</v>
      </c>
      <c r="D84" s="41">
        <f t="shared" si="6"/>
        <v>2.7846897907065516E-20</v>
      </c>
    </row>
    <row r="85" spans="1:4" ht="12.75">
      <c r="A85" s="40">
        <f t="shared" si="7"/>
        <v>82</v>
      </c>
      <c r="B85" s="41">
        <f ca="1" t="shared" si="4"/>
        <v>4</v>
      </c>
      <c r="C85" s="41">
        <f t="shared" si="5"/>
        <v>3.0768227728048254</v>
      </c>
      <c r="D85" s="41">
        <f t="shared" si="6"/>
        <v>1.464746829911646E-20</v>
      </c>
    </row>
    <row r="86" spans="1:4" ht="12.75">
      <c r="A86" s="40">
        <f t="shared" si="7"/>
        <v>83</v>
      </c>
      <c r="B86" s="41">
        <f ca="1" t="shared" si="4"/>
        <v>6</v>
      </c>
      <c r="C86" s="41">
        <f t="shared" si="5"/>
        <v>2.9195971291144986</v>
      </c>
      <c r="D86" s="41">
        <f t="shared" si="6"/>
        <v>7.70456832533526E-21</v>
      </c>
    </row>
    <row r="87" spans="1:4" ht="12.75">
      <c r="A87" s="40">
        <f t="shared" si="7"/>
        <v>84</v>
      </c>
      <c r="B87" s="41">
        <f ca="1" t="shared" si="4"/>
        <v>1</v>
      </c>
      <c r="C87" s="41">
        <f t="shared" si="5"/>
        <v>2.7704057158167474</v>
      </c>
      <c r="D87" s="41">
        <f t="shared" si="6"/>
        <v>4.0526029391263465E-21</v>
      </c>
    </row>
    <row r="88" spans="1:4" ht="12.75">
      <c r="A88" s="40">
        <f t="shared" si="7"/>
        <v>85</v>
      </c>
      <c r="B88" s="41">
        <f ca="1" t="shared" si="4"/>
        <v>7</v>
      </c>
      <c r="C88" s="41">
        <f t="shared" si="5"/>
        <v>2.6288379837385114</v>
      </c>
      <c r="D88" s="41">
        <f t="shared" si="6"/>
        <v>2.1316691459804588E-21</v>
      </c>
    </row>
    <row r="89" spans="1:4" ht="12.75">
      <c r="A89" s="40">
        <f t="shared" si="7"/>
        <v>86</v>
      </c>
      <c r="B89" s="41">
        <f ca="1" t="shared" si="4"/>
        <v>3</v>
      </c>
      <c r="C89" s="41">
        <f t="shared" si="5"/>
        <v>2.4945043627694736</v>
      </c>
      <c r="D89" s="41">
        <f t="shared" si="6"/>
        <v>1.1212579707857212E-21</v>
      </c>
    </row>
    <row r="90" spans="1:4" ht="12.75">
      <c r="A90" s="40">
        <f t="shared" si="7"/>
        <v>87</v>
      </c>
      <c r="B90" s="41">
        <f ca="1" t="shared" si="4"/>
        <v>2</v>
      </c>
      <c r="C90" s="41">
        <f t="shared" si="5"/>
        <v>2.3670351898319533</v>
      </c>
      <c r="D90" s="41">
        <f t="shared" si="6"/>
        <v>5.897816926332895E-22</v>
      </c>
    </row>
    <row r="91" spans="1:4" ht="12.75">
      <c r="A91" s="40">
        <f t="shared" si="7"/>
        <v>88</v>
      </c>
      <c r="B91" s="41">
        <f ca="1" t="shared" si="4"/>
        <v>-1</v>
      </c>
      <c r="C91" s="41">
        <f t="shared" si="5"/>
        <v>2.2460796916315404</v>
      </c>
      <c r="D91" s="41">
        <f t="shared" si="6"/>
        <v>3.1022517032511033E-22</v>
      </c>
    </row>
    <row r="92" spans="1:4" ht="12.75">
      <c r="A92" s="40">
        <f t="shared" si="7"/>
        <v>89</v>
      </c>
      <c r="B92" s="41">
        <f ca="1" t="shared" si="4"/>
        <v>3</v>
      </c>
      <c r="C92" s="41">
        <f t="shared" si="5"/>
        <v>2.1313050193891683</v>
      </c>
      <c r="D92" s="41">
        <f t="shared" si="6"/>
        <v>1.6317843959100802E-22</v>
      </c>
    </row>
    <row r="93" spans="1:4" ht="12.75">
      <c r="A93" s="40">
        <f t="shared" si="7"/>
        <v>90</v>
      </c>
      <c r="B93" s="41">
        <f ca="1" t="shared" si="4"/>
        <v>4</v>
      </c>
      <c r="C93" s="41">
        <f t="shared" si="5"/>
        <v>2.022395332898382</v>
      </c>
      <c r="D93" s="41">
        <f t="shared" si="6"/>
        <v>8.583185922487022E-23</v>
      </c>
    </row>
    <row r="94" spans="1:4" ht="12.75">
      <c r="A94" s="40">
        <f t="shared" si="7"/>
        <v>91</v>
      </c>
      <c r="B94" s="41">
        <f ca="1" t="shared" si="4"/>
        <v>1</v>
      </c>
      <c r="C94" s="41">
        <f t="shared" si="5"/>
        <v>1.9190509313872741</v>
      </c>
      <c r="D94" s="41">
        <f t="shared" si="6"/>
        <v>4.5147557952281745E-23</v>
      </c>
    </row>
    <row r="95" spans="1:4" ht="12.75">
      <c r="A95" s="40">
        <f t="shared" si="7"/>
        <v>92</v>
      </c>
      <c r="B95" s="41">
        <f ca="1" t="shared" si="4"/>
        <v>2</v>
      </c>
      <c r="C95" s="41">
        <f t="shared" si="5"/>
        <v>1.8209874287933845</v>
      </c>
      <c r="D95" s="41">
        <f t="shared" si="6"/>
        <v>2.37476154829002E-23</v>
      </c>
    </row>
    <row r="96" spans="1:4" ht="12.75">
      <c r="A96" s="40">
        <f t="shared" si="7"/>
        <v>93</v>
      </c>
      <c r="B96" s="41">
        <f ca="1" t="shared" si="4"/>
        <v>-2</v>
      </c>
      <c r="C96" s="41">
        <f t="shared" si="5"/>
        <v>1.7279349711820426</v>
      </c>
      <c r="D96" s="41">
        <f t="shared" si="6"/>
        <v>1.2491245744005506E-23</v>
      </c>
    </row>
    <row r="97" spans="1:4" ht="12.75">
      <c r="A97" s="40">
        <f t="shared" si="7"/>
        <v>94</v>
      </c>
      <c r="B97" s="41">
        <f ca="1" t="shared" si="4"/>
        <v>0</v>
      </c>
      <c r="C97" s="41">
        <f t="shared" si="5"/>
        <v>1.6396374941546399</v>
      </c>
      <c r="D97" s="41">
        <f t="shared" si="6"/>
        <v>6.570395261346897E-24</v>
      </c>
    </row>
    <row r="98" spans="1:4" ht="12.75">
      <c r="A98" s="40">
        <f t="shared" si="7"/>
        <v>95</v>
      </c>
      <c r="B98" s="41">
        <f ca="1" t="shared" si="4"/>
        <v>-2</v>
      </c>
      <c r="C98" s="41">
        <f t="shared" si="5"/>
        <v>1.5558520182033377</v>
      </c>
      <c r="D98" s="41">
        <f t="shared" si="6"/>
        <v>3.4560279074684676E-24</v>
      </c>
    </row>
    <row r="99" spans="1:4" ht="12.75">
      <c r="A99" s="40">
        <f t="shared" si="7"/>
        <v>96</v>
      </c>
      <c r="B99" s="41">
        <f ca="1" t="shared" si="4"/>
        <v>6</v>
      </c>
      <c r="C99" s="41">
        <f t="shared" si="5"/>
        <v>1.4763479800731474</v>
      </c>
      <c r="D99" s="41">
        <f t="shared" si="6"/>
        <v>1.8178706793284143E-24</v>
      </c>
    </row>
    <row r="100" spans="1:4" ht="12.75">
      <c r="A100" s="40">
        <f t="shared" si="7"/>
        <v>97</v>
      </c>
      <c r="B100" s="41">
        <f ca="1" t="shared" si="4"/>
        <v>-2</v>
      </c>
      <c r="C100" s="41">
        <f t="shared" si="5"/>
        <v>1.4009065982914095</v>
      </c>
      <c r="D100" s="41">
        <f t="shared" si="6"/>
        <v>9.56199977326746E-25</v>
      </c>
    </row>
    <row r="101" spans="1:4" ht="12.75">
      <c r="A101" s="40">
        <f t="shared" si="7"/>
        <v>98</v>
      </c>
      <c r="B101" s="41">
        <f ca="1" t="shared" si="4"/>
        <v>0</v>
      </c>
      <c r="C101" s="41">
        <f t="shared" si="5"/>
        <v>1.3293202711187184</v>
      </c>
      <c r="D101" s="41">
        <f t="shared" si="6"/>
        <v>5.029611880738685E-25</v>
      </c>
    </row>
    <row r="102" spans="1:4" ht="12.75">
      <c r="A102" s="40">
        <f t="shared" si="7"/>
        <v>99</v>
      </c>
      <c r="B102" s="41">
        <f ca="1" t="shared" si="4"/>
        <v>0</v>
      </c>
      <c r="C102" s="41">
        <f t="shared" si="5"/>
        <v>1.2613920052645515</v>
      </c>
      <c r="D102" s="41">
        <f t="shared" si="6"/>
        <v>2.645575849268548E-25</v>
      </c>
    </row>
    <row r="103" spans="1:4" ht="12.75">
      <c r="A103" s="40">
        <f t="shared" si="7"/>
        <v>100</v>
      </c>
      <c r="B103" s="41">
        <f ca="1" t="shared" si="4"/>
        <v>-1</v>
      </c>
      <c r="C103" s="41">
        <f t="shared" si="5"/>
        <v>1.1969348737955332</v>
      </c>
      <c r="D103" s="41">
        <f t="shared" si="6"/>
        <v>1.3915728967152563E-25</v>
      </c>
    </row>
    <row r="104" spans="1:4" ht="12.75">
      <c r="A104" s="40">
        <f t="shared" si="7"/>
        <v>101</v>
      </c>
      <c r="B104" s="41">
        <f ca="1" t="shared" si="4"/>
        <v>-2</v>
      </c>
      <c r="C104" s="41">
        <f t="shared" si="5"/>
        <v>1.1357715017445815</v>
      </c>
      <c r="D104" s="41">
        <f t="shared" si="6"/>
        <v>7.319673436722248E-26</v>
      </c>
    </row>
    <row r="105" spans="1:4" ht="12.75">
      <c r="A105" s="40">
        <f t="shared" si="7"/>
        <v>102</v>
      </c>
      <c r="B105" s="41">
        <f ca="1" t="shared" si="4"/>
        <v>-1</v>
      </c>
      <c r="C105" s="41">
        <f t="shared" si="5"/>
        <v>1.0777335780054331</v>
      </c>
      <c r="D105" s="41">
        <f t="shared" si="6"/>
        <v>3.850148227715903E-26</v>
      </c>
    </row>
    <row r="106" spans="1:4" ht="12.75">
      <c r="A106" s="40">
        <f t="shared" si="7"/>
        <v>103</v>
      </c>
      <c r="B106" s="41">
        <f ca="1" t="shared" si="4"/>
        <v>0</v>
      </c>
      <c r="C106" s="41">
        <f t="shared" si="5"/>
        <v>1.0226613921693555</v>
      </c>
      <c r="D106" s="41">
        <f t="shared" si="6"/>
        <v>2.025177967778565E-26</v>
      </c>
    </row>
    <row r="107" spans="1:4" ht="12.75">
      <c r="A107" s="40">
        <f t="shared" si="7"/>
        <v>104</v>
      </c>
      <c r="B107" s="41">
        <f ca="1" t="shared" si="4"/>
        <v>5</v>
      </c>
      <c r="C107" s="41">
        <f t="shared" si="5"/>
        <v>0.9704033950295015</v>
      </c>
      <c r="D107" s="41">
        <f t="shared" si="6"/>
        <v>1.0652436110515255E-26</v>
      </c>
    </row>
    <row r="108" spans="1:4" ht="12.75">
      <c r="A108" s="40">
        <f t="shared" si="7"/>
        <v>105</v>
      </c>
      <c r="B108" s="41">
        <f ca="1" t="shared" si="4"/>
        <v>-1</v>
      </c>
      <c r="C108" s="41">
        <f t="shared" si="5"/>
        <v>0.9208157815434937</v>
      </c>
      <c r="D108" s="41">
        <f t="shared" si="6"/>
        <v>5.6031813941310245E-27</v>
      </c>
    </row>
    <row r="109" spans="1:4" ht="12.75">
      <c r="A109" s="40">
        <f t="shared" si="7"/>
        <v>106</v>
      </c>
      <c r="B109" s="41">
        <f ca="1" t="shared" si="4"/>
        <v>3</v>
      </c>
      <c r="C109" s="41">
        <f t="shared" si="5"/>
        <v>0.8737620951066214</v>
      </c>
      <c r="D109" s="41">
        <f t="shared" si="6"/>
        <v>2.9472734133129194E-27</v>
      </c>
    </row>
    <row r="110" spans="1:4" ht="12.75">
      <c r="A110" s="40">
        <f t="shared" si="7"/>
        <v>107</v>
      </c>
      <c r="B110" s="41">
        <f ca="1" t="shared" si="4"/>
        <v>4</v>
      </c>
      <c r="C110" s="41">
        <f t="shared" si="5"/>
        <v>0.8291128520466727</v>
      </c>
      <c r="D110" s="41">
        <f t="shared" si="6"/>
        <v>1.5502658154025955E-27</v>
      </c>
    </row>
    <row r="111" spans="1:4" ht="12.75">
      <c r="A111" s="40">
        <f t="shared" si="7"/>
        <v>108</v>
      </c>
      <c r="B111" s="41">
        <f ca="1" t="shared" si="4"/>
        <v>5</v>
      </c>
      <c r="C111" s="41">
        <f t="shared" si="5"/>
        <v>0.7867451853070878</v>
      </c>
      <c r="D111" s="41">
        <f t="shared" si="6"/>
        <v>8.154398189017653E-28</v>
      </c>
    </row>
    <row r="112" spans="1:4" ht="12.75">
      <c r="A112" s="40">
        <f t="shared" si="7"/>
        <v>109</v>
      </c>
      <c r="B112" s="41">
        <f ca="1" t="shared" si="4"/>
        <v>4</v>
      </c>
      <c r="C112" s="41">
        <f t="shared" si="5"/>
        <v>0.7465425063378955</v>
      </c>
      <c r="D112" s="41">
        <f t="shared" si="6"/>
        <v>4.289213447423285E-28</v>
      </c>
    </row>
    <row r="113" spans="1:4" ht="12.75">
      <c r="A113" s="40">
        <f t="shared" si="7"/>
        <v>110</v>
      </c>
      <c r="B113" s="41">
        <f ca="1" t="shared" si="4"/>
        <v>-2</v>
      </c>
      <c r="C113" s="41">
        <f t="shared" si="5"/>
        <v>0.708394184264029</v>
      </c>
      <c r="D113" s="41">
        <f t="shared" si="6"/>
        <v>2.2561262733446486E-28</v>
      </c>
    </row>
    <row r="114" spans="1:4" ht="12.75">
      <c r="A114" s="40">
        <f t="shared" si="7"/>
        <v>111</v>
      </c>
      <c r="B114" s="41">
        <f ca="1" t="shared" si="4"/>
        <v>0</v>
      </c>
      <c r="C114" s="41">
        <f t="shared" si="5"/>
        <v>0.6721952414481371</v>
      </c>
      <c r="D114" s="41">
        <f t="shared" si="6"/>
        <v>1.186722419779285E-28</v>
      </c>
    </row>
    <row r="115" spans="1:4" ht="12.75">
      <c r="A115" s="40">
        <f t="shared" si="7"/>
        <v>112</v>
      </c>
      <c r="B115" s="41">
        <f ca="1" t="shared" si="4"/>
        <v>-4</v>
      </c>
      <c r="C115" s="41">
        <f t="shared" si="5"/>
        <v>0.6378460646101373</v>
      </c>
      <c r="D115" s="41">
        <f t="shared" si="6"/>
        <v>6.242159928039041E-29</v>
      </c>
    </row>
    <row r="116" spans="1:4" ht="12.75">
      <c r="A116" s="40">
        <f t="shared" si="7"/>
        <v>113</v>
      </c>
      <c r="B116" s="41">
        <f ca="1" t="shared" si="4"/>
        <v>2</v>
      </c>
      <c r="C116" s="41">
        <f t="shared" si="5"/>
        <v>0.6052521307085592</v>
      </c>
      <c r="D116" s="41">
        <f t="shared" si="6"/>
        <v>3.2833761221485355E-29</v>
      </c>
    </row>
    <row r="117" spans="1:4" ht="12.75">
      <c r="A117" s="40">
        <f t="shared" si="7"/>
        <v>114</v>
      </c>
      <c r="B117" s="41">
        <f ca="1" t="shared" si="4"/>
        <v>-2</v>
      </c>
      <c r="C117" s="41">
        <f t="shared" si="5"/>
        <v>0.574323746829352</v>
      </c>
      <c r="D117" s="41">
        <f t="shared" si="6"/>
        <v>1.7270558402501297E-29</v>
      </c>
    </row>
    <row r="118" spans="1:4" ht="12.75">
      <c r="A118" s="40">
        <f t="shared" si="7"/>
        <v>115</v>
      </c>
      <c r="B118" s="41">
        <f ca="1" t="shared" si="4"/>
        <v>-2</v>
      </c>
      <c r="C118" s="41">
        <f t="shared" si="5"/>
        <v>0.544975803366372</v>
      </c>
      <c r="D118" s="41">
        <f t="shared" si="6"/>
        <v>9.084313719715684E-30</v>
      </c>
    </row>
    <row r="119" spans="1:4" ht="12.75">
      <c r="A119" s="40">
        <f t="shared" si="7"/>
        <v>116</v>
      </c>
      <c r="B119" s="41">
        <f ca="1" t="shared" si="4"/>
        <v>-1</v>
      </c>
      <c r="C119" s="41">
        <f t="shared" si="5"/>
        <v>0.5171275398143503</v>
      </c>
      <c r="D119" s="41">
        <f t="shared" si="6"/>
        <v>4.77834901657045E-30</v>
      </c>
    </row>
    <row r="120" spans="1:4" ht="12.75">
      <c r="A120" s="40">
        <f t="shared" si="7"/>
        <v>117</v>
      </c>
      <c r="B120" s="41">
        <f ca="1" t="shared" si="4"/>
        <v>1</v>
      </c>
      <c r="C120" s="41">
        <f t="shared" si="5"/>
        <v>0.490702322529837</v>
      </c>
      <c r="D120" s="41">
        <f t="shared" si="6"/>
        <v>2.5134115827160565E-30</v>
      </c>
    </row>
    <row r="121" spans="1:4" ht="12.75">
      <c r="A121" s="40">
        <f t="shared" si="7"/>
        <v>118</v>
      </c>
      <c r="B121" s="41">
        <f ca="1" t="shared" si="4"/>
        <v>-2</v>
      </c>
      <c r="C121" s="41">
        <f t="shared" si="5"/>
        <v>0.4656274338485623</v>
      </c>
      <c r="D121" s="41">
        <f t="shared" si="6"/>
        <v>1.322054492508646E-30</v>
      </c>
    </row>
    <row r="122" spans="1:4" ht="12.75">
      <c r="A122" s="40">
        <f t="shared" si="7"/>
        <v>119</v>
      </c>
      <c r="B122" s="41">
        <f ca="1" t="shared" si="4"/>
        <v>3</v>
      </c>
      <c r="C122" s="41">
        <f t="shared" si="5"/>
        <v>0.44183387197890084</v>
      </c>
      <c r="D122" s="41">
        <f t="shared" si="6"/>
        <v>6.954006630595477E-31</v>
      </c>
    </row>
    <row r="123" spans="1:4" ht="12.75">
      <c r="A123" s="40">
        <f t="shared" si="7"/>
        <v>120</v>
      </c>
      <c r="B123" s="41">
        <f ca="1" t="shared" si="4"/>
        <v>0</v>
      </c>
      <c r="C123" s="41">
        <f t="shared" si="5"/>
        <v>0.4192561611207789</v>
      </c>
      <c r="D123" s="41">
        <f t="shared" si="6"/>
        <v>3.657807487693222E-31</v>
      </c>
    </row>
    <row r="124" spans="1:4" ht="12.75">
      <c r="A124" s="40">
        <f t="shared" si="7"/>
        <v>121</v>
      </c>
      <c r="B124" s="41">
        <f ca="1" t="shared" si="4"/>
        <v>2</v>
      </c>
      <c r="C124" s="41">
        <f t="shared" si="5"/>
        <v>0.39783217128750714</v>
      </c>
      <c r="D124" s="41">
        <f t="shared" si="6"/>
        <v>1.9240067385266351E-31</v>
      </c>
    </row>
    <row r="125" spans="1:4" ht="12.75">
      <c r="A125" s="40">
        <f t="shared" si="7"/>
        <v>122</v>
      </c>
      <c r="B125" s="41">
        <f ca="1" t="shared" si="4"/>
        <v>0</v>
      </c>
      <c r="C125" s="41">
        <f t="shared" si="5"/>
        <v>0.3775029473347155</v>
      </c>
      <c r="D125" s="41">
        <f t="shared" si="6"/>
        <v>1.01202754446501E-31</v>
      </c>
    </row>
    <row r="126" spans="1:4" ht="12.75">
      <c r="A126" s="40">
        <f t="shared" si="7"/>
        <v>123</v>
      </c>
      <c r="B126" s="41">
        <f ca="1" t="shared" si="4"/>
        <v>-2</v>
      </c>
      <c r="C126" s="41">
        <f t="shared" si="5"/>
        <v>0.35821254672591146</v>
      </c>
      <c r="D126" s="41">
        <f t="shared" si="6"/>
        <v>5.323264883885954E-32</v>
      </c>
    </row>
    <row r="127" spans="1:4" ht="12.75">
      <c r="A127" s="40">
        <f t="shared" si="7"/>
        <v>124</v>
      </c>
      <c r="B127" s="41">
        <f ca="1" t="shared" si="4"/>
        <v>2</v>
      </c>
      <c r="C127" s="41">
        <f t="shared" si="5"/>
        <v>0.3399078855882174</v>
      </c>
      <c r="D127" s="41">
        <f t="shared" si="6"/>
        <v>2.800037328924012E-32</v>
      </c>
    </row>
    <row r="128" spans="1:4" ht="12.75">
      <c r="A128" s="40">
        <f t="shared" si="7"/>
        <v>125</v>
      </c>
      <c r="B128" s="41">
        <f ca="1" t="shared" si="4"/>
        <v>1</v>
      </c>
      <c r="C128" s="41">
        <f t="shared" si="5"/>
        <v>0.32253859263465945</v>
      </c>
      <c r="D128" s="41">
        <f t="shared" si="6"/>
        <v>1.4728196350140305E-32</v>
      </c>
    </row>
    <row r="129" spans="1:4" ht="12.75">
      <c r="A129" s="40">
        <f t="shared" si="7"/>
        <v>126</v>
      </c>
      <c r="B129" s="41">
        <f ca="1" t="shared" si="4"/>
        <v>2</v>
      </c>
      <c r="C129" s="41">
        <f t="shared" si="5"/>
        <v>0.30605687055102837</v>
      </c>
      <c r="D129" s="41">
        <f t="shared" si="6"/>
        <v>7.7470312801738E-33</v>
      </c>
    </row>
    <row r="130" spans="1:4" ht="12.75">
      <c r="A130" s="40">
        <f t="shared" si="7"/>
        <v>127</v>
      </c>
      <c r="B130" s="41">
        <f ca="1" t="shared" si="4"/>
        <v>0</v>
      </c>
      <c r="C130" s="41">
        <f t="shared" si="5"/>
        <v>0.2904173644658708</v>
      </c>
      <c r="D130" s="41">
        <f t="shared" si="6"/>
        <v>4.074938453371418E-33</v>
      </c>
    </row>
    <row r="131" spans="1:4" ht="12.75">
      <c r="A131" s="40">
        <f t="shared" si="7"/>
        <v>128</v>
      </c>
      <c r="B131" s="41">
        <f ca="1" t="shared" si="4"/>
        <v>0</v>
      </c>
      <c r="C131" s="41">
        <f t="shared" si="5"/>
        <v>0.27557703714166476</v>
      </c>
      <c r="D131" s="41">
        <f t="shared" si="6"/>
        <v>2.143417626473367E-33</v>
      </c>
    </row>
    <row r="132" spans="1:4" ht="12.75">
      <c r="A132" s="40">
        <f t="shared" si="7"/>
        <v>129</v>
      </c>
      <c r="B132" s="41">
        <f aca="true" ca="1" t="shared" si="8" ref="B132:B141">ROUND($F$2*(1+$F$3)^A132+$F$4*(1+$F$5)^A132+$F$14*NORMSINV(RAND()),$F$15)</f>
        <v>2</v>
      </c>
      <c r="C132" s="41">
        <f aca="true" t="shared" si="9" ref="C132:C141">$F$2*(1+$F$3)^A132</f>
        <v>0.2614950505437257</v>
      </c>
      <c r="D132" s="41">
        <f aca="true" t="shared" si="10" ref="D132:D141">$F$4*(1+$F$5)^A132</f>
        <v>1.127437671524991E-33</v>
      </c>
    </row>
    <row r="133" spans="1:4" ht="12.75">
      <c r="A133" s="40">
        <f aca="true" t="shared" si="11" ref="A133:A141">A132+$F$13</f>
        <v>130</v>
      </c>
      <c r="B133" s="41">
        <f ca="1" t="shared" si="8"/>
        <v>1</v>
      </c>
      <c r="C133" s="41">
        <f t="shared" si="9"/>
        <v>0.2481326534609413</v>
      </c>
      <c r="D133" s="41">
        <f t="shared" si="10"/>
        <v>5.930322152221454E-34</v>
      </c>
    </row>
    <row r="134" spans="1:4" ht="12.75">
      <c r="A134" s="40">
        <f t="shared" si="11"/>
        <v>131</v>
      </c>
      <c r="B134" s="41">
        <f ca="1" t="shared" si="8"/>
        <v>2</v>
      </c>
      <c r="C134" s="41">
        <f t="shared" si="9"/>
        <v>0.23545307486908718</v>
      </c>
      <c r="D134" s="41">
        <f t="shared" si="10"/>
        <v>3.1193494520684845E-34</v>
      </c>
    </row>
    <row r="135" spans="1:4" ht="12.75">
      <c r="A135" s="40">
        <f t="shared" si="11"/>
        <v>132</v>
      </c>
      <c r="B135" s="41">
        <f ca="1" t="shared" si="8"/>
        <v>-1</v>
      </c>
      <c r="C135" s="41">
        <f t="shared" si="9"/>
        <v>0.2234214227432768</v>
      </c>
      <c r="D135" s="41">
        <f t="shared" si="10"/>
        <v>1.6407778117880231E-34</v>
      </c>
    </row>
    <row r="136" spans="1:4" ht="12.75">
      <c r="A136" s="40">
        <f t="shared" si="11"/>
        <v>133</v>
      </c>
      <c r="B136" s="41">
        <f ca="1" t="shared" si="8"/>
        <v>-1</v>
      </c>
      <c r="C136" s="41">
        <f t="shared" si="9"/>
        <v>0.21200458804109537</v>
      </c>
      <c r="D136" s="41">
        <f t="shared" si="10"/>
        <v>8.630491290005002E-35</v>
      </c>
    </row>
    <row r="137" spans="1:4" ht="12.75">
      <c r="A137" s="40">
        <f t="shared" si="11"/>
        <v>134</v>
      </c>
      <c r="B137" s="41">
        <f ca="1" t="shared" si="8"/>
        <v>-1</v>
      </c>
      <c r="C137" s="41">
        <f t="shared" si="9"/>
        <v>0.20117115359219537</v>
      </c>
      <c r="D137" s="41">
        <f t="shared" si="10"/>
        <v>4.5396384185426314E-35</v>
      </c>
    </row>
    <row r="138" spans="1:4" ht="12.75">
      <c r="A138" s="40">
        <f t="shared" si="11"/>
        <v>135</v>
      </c>
      <c r="B138" s="41">
        <f ca="1" t="shared" si="8"/>
        <v>1</v>
      </c>
      <c r="C138" s="41">
        <f t="shared" si="9"/>
        <v>0.19089130764363418</v>
      </c>
      <c r="D138" s="41">
        <f t="shared" si="10"/>
        <v>2.3878498081534244E-35</v>
      </c>
    </row>
    <row r="139" spans="1:4" ht="12.75">
      <c r="A139" s="40">
        <f t="shared" si="11"/>
        <v>136</v>
      </c>
      <c r="B139" s="41">
        <f ca="1" t="shared" si="8"/>
        <v>-2</v>
      </c>
      <c r="C139" s="41">
        <f t="shared" si="9"/>
        <v>0.18113676182304447</v>
      </c>
      <c r="D139" s="41">
        <f t="shared" si="10"/>
        <v>1.2560089990887013E-35</v>
      </c>
    </row>
    <row r="140" spans="1:4" ht="12.75">
      <c r="A140" s="40">
        <f t="shared" si="11"/>
        <v>137</v>
      </c>
      <c r="B140" s="41">
        <f ca="1" t="shared" si="8"/>
        <v>-4</v>
      </c>
      <c r="C140" s="41">
        <f t="shared" si="9"/>
        <v>0.17188067329388687</v>
      </c>
      <c r="D140" s="41">
        <f t="shared" si="10"/>
        <v>6.606607335206569E-36</v>
      </c>
    </row>
    <row r="141" spans="1:4" ht="12.75">
      <c r="A141" s="40">
        <f t="shared" si="11"/>
        <v>138</v>
      </c>
      <c r="B141" s="41">
        <f ca="1" t="shared" si="8"/>
        <v>-1</v>
      </c>
      <c r="C141" s="41">
        <f t="shared" si="9"/>
        <v>0.1630975708885693</v>
      </c>
      <c r="D141" s="41">
        <f t="shared" si="10"/>
        <v>3.475075458318656E-36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2" sqref="D12"/>
    </sheetView>
  </sheetViews>
  <sheetFormatPr defaultColWidth="9.28125" defaultRowHeight="12.75"/>
  <cols>
    <col min="1" max="1" width="9.28125" style="2" customWidth="1"/>
    <col min="2" max="2" width="9.28125" style="23" customWidth="1"/>
    <col min="3" max="16384" width="9.28125" style="2" customWidth="1"/>
  </cols>
  <sheetData>
    <row r="1" spans="1:4" ht="12.75">
      <c r="A1" s="1" t="s">
        <v>2</v>
      </c>
      <c r="B1" s="21" t="s">
        <v>3</v>
      </c>
      <c r="D1" s="3" t="str">
        <f>CONCATENATE("y=",D2,"*(x",IF(D3&lt;0,"","+"),D3,")^2",IF(D4&lt;0,"","+"),D4)</f>
        <v>y=-0.35*(x+20)^2+100</v>
      </c>
    </row>
    <row r="2" spans="1:5" ht="12.75">
      <c r="A2" s="1" t="s">
        <v>0</v>
      </c>
      <c r="B2" s="21" t="s">
        <v>1</v>
      </c>
      <c r="D2" s="4">
        <v>-0.35</v>
      </c>
      <c r="E2" s="2" t="s">
        <v>4</v>
      </c>
    </row>
    <row r="3" spans="1:5" ht="12.75">
      <c r="A3" s="2">
        <f>D10</f>
        <v>0</v>
      </c>
      <c r="B3" s="22">
        <f ca="1">ROUND(D$2*(A3-D$3)^2+D$4+D$12*NORMSINV(RAND()),D$13)</f>
        <v>-40.9</v>
      </c>
      <c r="D3" s="6">
        <v>20</v>
      </c>
      <c r="E3" s="2" t="s">
        <v>12</v>
      </c>
    </row>
    <row r="4" spans="1:5" ht="12.75">
      <c r="A4" s="2">
        <f aca="true" t="shared" si="0" ref="A4:A13">A3+D$11</f>
        <v>2</v>
      </c>
      <c r="B4" s="22">
        <f aca="true" ca="1" t="shared" si="1" ref="B4:B11">ROUND(D$2*(A4-D$3)^2+D$4+D$12*NORMSINV(RAND()),D$13)</f>
        <v>-13.7</v>
      </c>
      <c r="D4" s="4">
        <v>100</v>
      </c>
      <c r="E4" s="2" t="s">
        <v>13</v>
      </c>
    </row>
    <row r="5" spans="1:4" ht="12.75">
      <c r="A5" s="2">
        <f t="shared" si="0"/>
        <v>4</v>
      </c>
      <c r="B5" s="22">
        <f ca="1" t="shared" si="1"/>
        <v>8.9</v>
      </c>
      <c r="D5" s="7"/>
    </row>
    <row r="6" spans="1:5" ht="12.75">
      <c r="A6" s="2">
        <f t="shared" si="0"/>
        <v>6</v>
      </c>
      <c r="B6" s="22">
        <f ca="1" t="shared" si="1"/>
        <v>32.6</v>
      </c>
      <c r="D6" s="7">
        <v>3</v>
      </c>
      <c r="E6" s="2" t="s">
        <v>7</v>
      </c>
    </row>
    <row r="7" spans="1:5" ht="12.75">
      <c r="A7" s="2">
        <f t="shared" si="0"/>
        <v>8</v>
      </c>
      <c r="B7" s="22">
        <f ca="1" t="shared" si="1"/>
        <v>49.9</v>
      </c>
      <c r="D7" s="8">
        <f>COUNT(B3:B100)</f>
        <v>21</v>
      </c>
      <c r="E7" s="2" t="s">
        <v>8</v>
      </c>
    </row>
    <row r="8" spans="1:4" ht="12.75">
      <c r="A8" s="2">
        <f t="shared" si="0"/>
        <v>10</v>
      </c>
      <c r="B8" s="22">
        <f ca="1" t="shared" si="1"/>
        <v>65.2</v>
      </c>
      <c r="D8" s="7"/>
    </row>
    <row r="9" spans="1:5" ht="12.75">
      <c r="A9" s="2">
        <f t="shared" si="0"/>
        <v>12</v>
      </c>
      <c r="B9" s="22">
        <f ca="1" t="shared" si="1"/>
        <v>77.6</v>
      </c>
      <c r="D9" s="10"/>
      <c r="E9" s="3"/>
    </row>
    <row r="10" spans="1:5" ht="12.75">
      <c r="A10" s="2">
        <f t="shared" si="0"/>
        <v>14</v>
      </c>
      <c r="B10" s="22">
        <f ca="1" t="shared" si="1"/>
        <v>89.1</v>
      </c>
      <c r="D10" s="11">
        <v>0</v>
      </c>
      <c r="E10" s="7" t="s">
        <v>9</v>
      </c>
    </row>
    <row r="11" spans="1:5" ht="12.75">
      <c r="A11" s="2">
        <f t="shared" si="0"/>
        <v>16</v>
      </c>
      <c r="B11" s="22">
        <f ca="1" t="shared" si="1"/>
        <v>95.8</v>
      </c>
      <c r="D11" s="11">
        <v>2</v>
      </c>
      <c r="E11" s="7" t="s">
        <v>10</v>
      </c>
    </row>
    <row r="12" spans="1:5" ht="12.75">
      <c r="A12" s="2">
        <f t="shared" si="0"/>
        <v>18</v>
      </c>
      <c r="B12" s="22">
        <f ca="1">ROUND(D$2*(A12-D$3)^2+D$4+D$12*NORMSINV(RAND()),D$13)</f>
        <v>97.5</v>
      </c>
      <c r="D12" s="11">
        <v>1.6</v>
      </c>
      <c r="E12" s="7" t="s">
        <v>11</v>
      </c>
    </row>
    <row r="13" spans="1:5" ht="12.75">
      <c r="A13" s="2">
        <f t="shared" si="0"/>
        <v>20</v>
      </c>
      <c r="B13" s="22">
        <f ca="1">ROUND(D$2*(A13-D$3)^2+D$4+D$12*NORMSINV(RAND()),D$13)</f>
        <v>101.5</v>
      </c>
      <c r="D13" s="11">
        <v>1</v>
      </c>
      <c r="E13" s="7" t="s">
        <v>36</v>
      </c>
    </row>
    <row r="14" spans="1:2" ht="12.75">
      <c r="A14" s="2">
        <f aca="true" t="shared" si="2" ref="A14:A21">A13+D$11</f>
        <v>22</v>
      </c>
      <c r="B14" s="22">
        <f aca="true" ca="1" t="shared" si="3" ref="B14:B21">ROUND(D$2*(A14-D$3)^2+D$4+D$12*NORMSINV(RAND()),D$13)</f>
        <v>95.9</v>
      </c>
    </row>
    <row r="15" spans="1:2" ht="12.75">
      <c r="A15" s="2">
        <f t="shared" si="2"/>
        <v>24</v>
      </c>
      <c r="B15" s="22">
        <f ca="1" t="shared" si="3"/>
        <v>96.8</v>
      </c>
    </row>
    <row r="16" spans="1:2" ht="12.75">
      <c r="A16" s="2">
        <f t="shared" si="2"/>
        <v>26</v>
      </c>
      <c r="B16" s="22">
        <f ca="1" t="shared" si="3"/>
        <v>86.8</v>
      </c>
    </row>
    <row r="17" spans="1:2" ht="12.75">
      <c r="A17" s="2">
        <f t="shared" si="2"/>
        <v>28</v>
      </c>
      <c r="B17" s="22">
        <f ca="1" t="shared" si="3"/>
        <v>78.5</v>
      </c>
    </row>
    <row r="18" spans="1:2" ht="12.75">
      <c r="A18" s="2">
        <f t="shared" si="2"/>
        <v>30</v>
      </c>
      <c r="B18" s="22">
        <f ca="1" t="shared" si="3"/>
        <v>65.5</v>
      </c>
    </row>
    <row r="19" spans="1:2" ht="12.75">
      <c r="A19" s="2">
        <f t="shared" si="2"/>
        <v>32</v>
      </c>
      <c r="B19" s="22">
        <f ca="1" t="shared" si="3"/>
        <v>49.8</v>
      </c>
    </row>
    <row r="20" spans="1:2" ht="12.75">
      <c r="A20" s="2">
        <f t="shared" si="2"/>
        <v>34</v>
      </c>
      <c r="B20" s="22">
        <f ca="1" t="shared" si="3"/>
        <v>32.8</v>
      </c>
    </row>
    <row r="21" spans="1:2" ht="12.75">
      <c r="A21" s="2">
        <f t="shared" si="2"/>
        <v>36</v>
      </c>
      <c r="B21" s="22">
        <f ca="1" t="shared" si="3"/>
        <v>9.2</v>
      </c>
    </row>
    <row r="22" spans="1:2" ht="12.75">
      <c r="A22" s="2">
        <f>A21+D$11</f>
        <v>38</v>
      </c>
      <c r="B22" s="22">
        <f ca="1">ROUND(D$2*(A22-D$3)^2+D$4+D$12*NORMSINV(RAND()),D$13)</f>
        <v>-12.3</v>
      </c>
    </row>
    <row r="23" spans="1:2" ht="12.75">
      <c r="A23" s="2">
        <f>A22+D$11</f>
        <v>40</v>
      </c>
      <c r="B23" s="22">
        <f ca="1">ROUND(D$2*(A23-D$3)^2+D$4+D$12*NORMSINV(RAND()),D$13)</f>
        <v>-36.9</v>
      </c>
    </row>
    <row r="24" ht="12.75">
      <c r="B24" s="22"/>
    </row>
    <row r="25" ht="12.75">
      <c r="B25" s="22"/>
    </row>
    <row r="26" ht="12.75">
      <c r="B26" s="22"/>
    </row>
    <row r="27" ht="12.75">
      <c r="B27" s="22"/>
    </row>
    <row r="28" ht="12.75">
      <c r="B28" s="22"/>
    </row>
    <row r="29" ht="12.75">
      <c r="B29" s="2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" sqref="C1"/>
    </sheetView>
  </sheetViews>
  <sheetFormatPr defaultColWidth="9.28125" defaultRowHeight="12.75"/>
  <cols>
    <col min="1" max="16384" width="9.28125" style="2" customWidth="1"/>
  </cols>
  <sheetData>
    <row r="1" spans="1:4" ht="12.75">
      <c r="A1" s="1" t="s">
        <v>2</v>
      </c>
      <c r="B1" s="1" t="s">
        <v>3</v>
      </c>
      <c r="D1" s="3" t="str">
        <f>CONCATENATE("y=",D2,"*x^2",IF(D3&lt;0,"","+"),D3,"*x",IF(D4&lt;0,"","+"),D4)</f>
        <v>y=5.1*x^2+6.9*x-28</v>
      </c>
    </row>
    <row r="2" spans="1:5" ht="12.75">
      <c r="A2" s="1" t="s">
        <v>0</v>
      </c>
      <c r="B2" s="1" t="s">
        <v>1</v>
      </c>
      <c r="D2" s="4">
        <v>5.1</v>
      </c>
      <c r="E2" s="2" t="s">
        <v>4</v>
      </c>
    </row>
    <row r="3" spans="1:5" ht="12.75">
      <c r="A3" s="2">
        <f>D10</f>
        <v>0</v>
      </c>
      <c r="B3" s="9">
        <f ca="1">ROUND(D$2*A3^2+D$3*A3+D$4+D$12*NORMSINV(RAND()),D$13)</f>
        <v>-28</v>
      </c>
      <c r="D3" s="6">
        <v>6.9</v>
      </c>
      <c r="E3" s="2" t="s">
        <v>5</v>
      </c>
    </row>
    <row r="4" spans="1:5" ht="12.75">
      <c r="A4" s="2">
        <f aca="true" t="shared" si="0" ref="A4:A23">A3+D$11</f>
        <v>2</v>
      </c>
      <c r="B4" s="9">
        <f aca="true" ca="1" t="shared" si="1" ref="B4:B23">ROUND(D$2*A4^2+D$3*A4+D$4+D$12*NORMSINV(RAND()),D$13)</f>
        <v>6.2</v>
      </c>
      <c r="D4" s="4">
        <v>-28</v>
      </c>
      <c r="E4" s="2" t="s">
        <v>6</v>
      </c>
    </row>
    <row r="5" spans="1:4" ht="12.75">
      <c r="A5" s="2">
        <f t="shared" si="0"/>
        <v>4</v>
      </c>
      <c r="B5" s="9">
        <f ca="1" t="shared" si="1"/>
        <v>81.2</v>
      </c>
      <c r="D5" s="7"/>
    </row>
    <row r="6" spans="1:5" ht="12.75">
      <c r="A6" s="2">
        <f t="shared" si="0"/>
        <v>6</v>
      </c>
      <c r="B6" s="9">
        <f ca="1" t="shared" si="1"/>
        <v>197</v>
      </c>
      <c r="D6" s="7">
        <v>3</v>
      </c>
      <c r="E6" s="2" t="s">
        <v>7</v>
      </c>
    </row>
    <row r="7" spans="1:5" ht="12.75">
      <c r="A7" s="2">
        <f t="shared" si="0"/>
        <v>8</v>
      </c>
      <c r="B7" s="9">
        <f ca="1" t="shared" si="1"/>
        <v>353.6</v>
      </c>
      <c r="D7" s="8">
        <f>COUNT(B3:B100)</f>
        <v>21</v>
      </c>
      <c r="E7" s="2" t="s">
        <v>8</v>
      </c>
    </row>
    <row r="8" spans="1:4" ht="12.75">
      <c r="A8" s="2">
        <f t="shared" si="0"/>
        <v>10</v>
      </c>
      <c r="B8" s="9">
        <f ca="1" t="shared" si="1"/>
        <v>551</v>
      </c>
      <c r="D8" s="7"/>
    </row>
    <row r="9" spans="1:5" ht="12.75">
      <c r="A9" s="2">
        <f t="shared" si="0"/>
        <v>12</v>
      </c>
      <c r="B9" s="9">
        <f ca="1" t="shared" si="1"/>
        <v>789.2</v>
      </c>
      <c r="D9" s="10"/>
      <c r="E9" s="3"/>
    </row>
    <row r="10" spans="1:5" ht="12.75">
      <c r="A10" s="2">
        <f t="shared" si="0"/>
        <v>14</v>
      </c>
      <c r="B10" s="9">
        <f ca="1" t="shared" si="1"/>
        <v>1068.2</v>
      </c>
      <c r="D10" s="11">
        <v>0</v>
      </c>
      <c r="E10" s="7" t="s">
        <v>9</v>
      </c>
    </row>
    <row r="11" spans="1:5" ht="12.75">
      <c r="A11" s="2">
        <f t="shared" si="0"/>
        <v>16</v>
      </c>
      <c r="B11" s="9">
        <f ca="1" t="shared" si="1"/>
        <v>1388</v>
      </c>
      <c r="D11" s="11">
        <v>2</v>
      </c>
      <c r="E11" s="7" t="s">
        <v>10</v>
      </c>
    </row>
    <row r="12" spans="1:5" ht="12.75">
      <c r="A12" s="2">
        <f t="shared" si="0"/>
        <v>18</v>
      </c>
      <c r="B12" s="9">
        <f ca="1" t="shared" si="1"/>
        <v>1748.6</v>
      </c>
      <c r="D12" s="11">
        <v>0</v>
      </c>
      <c r="E12" s="7" t="s">
        <v>11</v>
      </c>
    </row>
    <row r="13" spans="1:5" ht="12.75">
      <c r="A13" s="2">
        <f t="shared" si="0"/>
        <v>20</v>
      </c>
      <c r="B13" s="9">
        <f ca="1" t="shared" si="1"/>
        <v>2150</v>
      </c>
      <c r="D13" s="11">
        <v>1</v>
      </c>
      <c r="E13" s="7" t="s">
        <v>36</v>
      </c>
    </row>
    <row r="14" spans="1:2" ht="12.75">
      <c r="A14" s="2">
        <f t="shared" si="0"/>
        <v>22</v>
      </c>
      <c r="B14" s="9">
        <f ca="1" t="shared" si="1"/>
        <v>2592.2</v>
      </c>
    </row>
    <row r="15" spans="1:2" ht="12.75">
      <c r="A15" s="2">
        <f t="shared" si="0"/>
        <v>24</v>
      </c>
      <c r="B15" s="9">
        <f ca="1" t="shared" si="1"/>
        <v>3075.2</v>
      </c>
    </row>
    <row r="16" spans="1:2" ht="12.75">
      <c r="A16" s="2">
        <f t="shared" si="0"/>
        <v>26</v>
      </c>
      <c r="B16" s="9">
        <f ca="1" t="shared" si="1"/>
        <v>3599</v>
      </c>
    </row>
    <row r="17" spans="1:2" ht="12.75">
      <c r="A17" s="2">
        <f t="shared" si="0"/>
        <v>28</v>
      </c>
      <c r="B17" s="9">
        <f ca="1" t="shared" si="1"/>
        <v>4163.6</v>
      </c>
    </row>
    <row r="18" spans="1:2" ht="12.75">
      <c r="A18" s="2">
        <f t="shared" si="0"/>
        <v>30</v>
      </c>
      <c r="B18" s="9">
        <f ca="1" t="shared" si="1"/>
        <v>4769</v>
      </c>
    </row>
    <row r="19" spans="1:2" ht="12.75">
      <c r="A19" s="2">
        <f t="shared" si="0"/>
        <v>32</v>
      </c>
      <c r="B19" s="9">
        <f ca="1" t="shared" si="1"/>
        <v>5415.2</v>
      </c>
    </row>
    <row r="20" spans="1:2" ht="12.75">
      <c r="A20" s="2">
        <f t="shared" si="0"/>
        <v>34</v>
      </c>
      <c r="B20" s="9">
        <f ca="1" t="shared" si="1"/>
        <v>6102.2</v>
      </c>
    </row>
    <row r="21" spans="1:2" ht="12.75">
      <c r="A21" s="2">
        <f t="shared" si="0"/>
        <v>36</v>
      </c>
      <c r="B21" s="9">
        <f ca="1" t="shared" si="1"/>
        <v>6830</v>
      </c>
    </row>
    <row r="22" spans="1:2" ht="12.75">
      <c r="A22" s="2">
        <f t="shared" si="0"/>
        <v>38</v>
      </c>
      <c r="B22" s="9">
        <f ca="1" t="shared" si="1"/>
        <v>7598.6</v>
      </c>
    </row>
    <row r="23" spans="1:2" ht="12.75">
      <c r="A23" s="2">
        <f t="shared" si="0"/>
        <v>40</v>
      </c>
      <c r="B23" s="9">
        <f ca="1" t="shared" si="1"/>
        <v>8408</v>
      </c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Mary</cp:lastModifiedBy>
  <dcterms:created xsi:type="dcterms:W3CDTF">2007-01-28T18:26:47Z</dcterms:created>
  <dcterms:modified xsi:type="dcterms:W3CDTF">2009-01-07T17:02:54Z</dcterms:modified>
  <cp:category/>
  <cp:version/>
  <cp:contentType/>
  <cp:contentStatus/>
</cp:coreProperties>
</file>